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APERC\E\ESTO\Annual\data\2016\Questionnaires\"/>
    </mc:Choice>
  </mc:AlternateContent>
  <bookViews>
    <workbookView xWindow="-12" yWindow="-12" windowWidth="19176" windowHeight="6180" activeTab="4"/>
  </bookViews>
  <sheets>
    <sheet name="Cover" sheetId="7" r:id="rId1"/>
    <sheet name="Production" sheetId="1" r:id="rId2"/>
    <sheet name="Autoproducer" sheetId="3" state="hidden" r:id="rId3"/>
    <sheet name="Fuel input" sheetId="5" state="hidden" r:id="rId4"/>
    <sheet name="Supply to demand" sheetId="6" r:id="rId5"/>
    <sheet name="Import_export" sheetId="10" r:id="rId6"/>
    <sheet name="Capacity" sheetId="4" r:id="rId7"/>
    <sheet name="correspondence table" sheetId="8" state="hidden" r:id="rId8"/>
    <sheet name="Units" sheetId="9" state="hidden" r:id="rId9"/>
  </sheets>
  <externalReferences>
    <externalReference r:id="rId10"/>
    <externalReference r:id="rId11"/>
    <externalReference r:id="rId12"/>
  </externalReferences>
  <definedNames>
    <definedName name="_xlnm.Print_Area" localSheetId="4">'Supply to demand'!$B$7:$E$60</definedName>
    <definedName name="_xlnm.Print_Titles" localSheetId="4">'Supply to demand'!$A:$A,'Supply to demand'!$3:$4</definedName>
  </definedNames>
  <calcPr calcId="152511"/>
</workbook>
</file>

<file path=xl/calcChain.xml><?xml version="1.0" encoding="utf-8"?>
<calcChain xmlns="http://schemas.openxmlformats.org/spreadsheetml/2006/main">
  <c r="C16" i="6" l="1"/>
  <c r="E20" i="6" l="1"/>
  <c r="D20" i="6"/>
  <c r="D8" i="1"/>
  <c r="P8" i="1"/>
  <c r="C7" i="6"/>
  <c r="C8" i="6"/>
  <c r="C9" i="6"/>
  <c r="D55" i="1"/>
  <c r="P55" i="1"/>
  <c r="E7" i="6"/>
  <c r="E8" i="6"/>
  <c r="E9" i="6"/>
  <c r="D34" i="1"/>
  <c r="P34" i="1"/>
  <c r="D7" i="6"/>
  <c r="D8" i="6"/>
  <c r="D9" i="6"/>
  <c r="D16" i="6"/>
  <c r="D18" i="6"/>
  <c r="E55" i="6"/>
  <c r="D55" i="6"/>
  <c r="E34" i="6"/>
  <c r="D34" i="6"/>
  <c r="E21" i="6"/>
  <c r="D21" i="6"/>
  <c r="P67" i="1"/>
  <c r="P66" i="1"/>
  <c r="O65" i="1"/>
  <c r="N65" i="1"/>
  <c r="M65" i="1"/>
  <c r="L65" i="1"/>
  <c r="I65" i="1"/>
  <c r="H65" i="1"/>
  <c r="G65" i="1"/>
  <c r="E65" i="1"/>
  <c r="D65" i="1"/>
  <c r="C65" i="1"/>
  <c r="O63" i="1"/>
  <c r="N63" i="1"/>
  <c r="M63" i="1"/>
  <c r="L63" i="1"/>
  <c r="L61" i="1"/>
  <c r="I63" i="1"/>
  <c r="I61" i="1"/>
  <c r="H63" i="1"/>
  <c r="G63" i="1"/>
  <c r="E63" i="1"/>
  <c r="D63" i="1"/>
  <c r="C63" i="1"/>
  <c r="O62" i="1"/>
  <c r="O61" i="1"/>
  <c r="N62" i="1"/>
  <c r="N61" i="1"/>
  <c r="M62" i="1"/>
  <c r="M61" i="1"/>
  <c r="L62" i="1"/>
  <c r="I62" i="1"/>
  <c r="H62" i="1"/>
  <c r="G62" i="1"/>
  <c r="E62" i="1"/>
  <c r="D62" i="1"/>
  <c r="D61" i="1"/>
  <c r="C62" i="1"/>
  <c r="C61" i="1"/>
  <c r="G61" i="1"/>
  <c r="P60" i="1"/>
  <c r="P59" i="1"/>
  <c r="O58" i="1"/>
  <c r="N58" i="1"/>
  <c r="M58" i="1"/>
  <c r="L58" i="1"/>
  <c r="I58" i="1"/>
  <c r="H58" i="1"/>
  <c r="G58" i="1"/>
  <c r="E58" i="1"/>
  <c r="D58" i="1"/>
  <c r="C58" i="1"/>
  <c r="P57" i="1"/>
  <c r="P56" i="1"/>
  <c r="O55" i="1"/>
  <c r="N55" i="1"/>
  <c r="M55" i="1"/>
  <c r="L55" i="1"/>
  <c r="I55" i="1"/>
  <c r="H55" i="1"/>
  <c r="G55" i="1"/>
  <c r="E55" i="1"/>
  <c r="C55" i="1"/>
  <c r="D19" i="6"/>
  <c r="E61" i="1"/>
  <c r="P61" i="1"/>
  <c r="P58" i="1"/>
  <c r="P63" i="1"/>
  <c r="P65" i="1"/>
  <c r="H61" i="1"/>
  <c r="P62" i="1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G51" i="5"/>
  <c r="F51" i="5"/>
  <c r="E51" i="5"/>
  <c r="D51" i="5"/>
  <c r="I50" i="5"/>
  <c r="J50" i="5"/>
  <c r="G50" i="5"/>
  <c r="F50" i="5"/>
  <c r="E50" i="5"/>
  <c r="D50" i="5"/>
  <c r="B30" i="5"/>
  <c r="B29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30" i="5"/>
  <c r="J31" i="5"/>
  <c r="I31" i="5"/>
  <c r="I30" i="5"/>
  <c r="G44" i="5"/>
  <c r="F44" i="5"/>
  <c r="E44" i="5"/>
  <c r="D44" i="5"/>
  <c r="G43" i="5"/>
  <c r="F43" i="5"/>
  <c r="E43" i="5"/>
  <c r="D43" i="5"/>
  <c r="G42" i="5"/>
  <c r="F42" i="5"/>
  <c r="E42" i="5"/>
  <c r="D42" i="5"/>
  <c r="G41" i="5"/>
  <c r="F41" i="5"/>
  <c r="E41" i="5"/>
  <c r="D41" i="5"/>
  <c r="G40" i="5"/>
  <c r="F40" i="5"/>
  <c r="E40" i="5"/>
  <c r="D40" i="5"/>
  <c r="G39" i="5"/>
  <c r="F39" i="5"/>
  <c r="E39" i="5"/>
  <c r="D39" i="5"/>
  <c r="G38" i="5"/>
  <c r="F38" i="5"/>
  <c r="E38" i="5"/>
  <c r="D38" i="5"/>
  <c r="G37" i="5"/>
  <c r="F37" i="5"/>
  <c r="E37" i="5"/>
  <c r="D37" i="5"/>
  <c r="G36" i="5"/>
  <c r="F36" i="5"/>
  <c r="E36" i="5"/>
  <c r="D36" i="5"/>
  <c r="G35" i="5"/>
  <c r="F35" i="5"/>
  <c r="E35" i="5"/>
  <c r="D35" i="5"/>
  <c r="G34" i="5"/>
  <c r="F34" i="5"/>
  <c r="E34" i="5"/>
  <c r="D34" i="5"/>
  <c r="G33" i="5"/>
  <c r="F33" i="5"/>
  <c r="E33" i="5"/>
  <c r="D33" i="5"/>
  <c r="G32" i="5"/>
  <c r="F32" i="5"/>
  <c r="E32" i="5"/>
  <c r="D32" i="5"/>
  <c r="G31" i="5"/>
  <c r="F31" i="5"/>
  <c r="E31" i="5"/>
  <c r="D31" i="5"/>
  <c r="G30" i="5"/>
  <c r="F30" i="5"/>
  <c r="E30" i="5"/>
  <c r="D30" i="5"/>
  <c r="J29" i="5"/>
  <c r="I29" i="5"/>
  <c r="G29" i="5"/>
  <c r="F29" i="5"/>
  <c r="E29" i="5"/>
  <c r="D29" i="5"/>
  <c r="I19" i="5"/>
  <c r="I18" i="5"/>
  <c r="I17" i="5"/>
  <c r="I16" i="5"/>
  <c r="I15" i="5"/>
  <c r="I14" i="5"/>
  <c r="I13" i="5"/>
  <c r="I12" i="5"/>
  <c r="I11" i="5"/>
  <c r="I10" i="5"/>
  <c r="J19" i="5"/>
  <c r="J18" i="5"/>
  <c r="J17" i="5"/>
  <c r="J16" i="5"/>
  <c r="J15" i="5"/>
  <c r="J14" i="5"/>
  <c r="J13" i="5"/>
  <c r="J12" i="5"/>
  <c r="J11" i="5"/>
  <c r="J10" i="5"/>
  <c r="B23" i="5"/>
  <c r="B22" i="5"/>
  <c r="B21" i="5"/>
  <c r="B10" i="5"/>
  <c r="G23" i="5"/>
  <c r="F23" i="5"/>
  <c r="E23" i="5"/>
  <c r="D23" i="5"/>
  <c r="G22" i="5"/>
  <c r="F22" i="5"/>
  <c r="E22" i="5"/>
  <c r="D22" i="5"/>
  <c r="G21" i="5"/>
  <c r="F21" i="5"/>
  <c r="E21" i="5"/>
  <c r="D21" i="5"/>
  <c r="G20" i="5"/>
  <c r="F20" i="5"/>
  <c r="E20" i="5"/>
  <c r="D20" i="5"/>
  <c r="G19" i="5"/>
  <c r="F19" i="5"/>
  <c r="E19" i="5"/>
  <c r="D19" i="5"/>
  <c r="G18" i="5"/>
  <c r="F18" i="5"/>
  <c r="E18" i="5"/>
  <c r="D18" i="5"/>
  <c r="G17" i="5"/>
  <c r="F17" i="5"/>
  <c r="E17" i="5"/>
  <c r="D17" i="5"/>
  <c r="G16" i="5"/>
  <c r="F16" i="5"/>
  <c r="E16" i="5"/>
  <c r="D16" i="5"/>
  <c r="G15" i="5"/>
  <c r="F15" i="5"/>
  <c r="E15" i="5"/>
  <c r="D15" i="5"/>
  <c r="G14" i="5"/>
  <c r="F14" i="5"/>
  <c r="E14" i="5"/>
  <c r="D14" i="5"/>
  <c r="G13" i="5"/>
  <c r="F13" i="5"/>
  <c r="E13" i="5"/>
  <c r="D13" i="5"/>
  <c r="G12" i="5"/>
  <c r="F12" i="5"/>
  <c r="E12" i="5"/>
  <c r="D12" i="5"/>
  <c r="G11" i="5"/>
  <c r="F11" i="5"/>
  <c r="E11" i="5"/>
  <c r="D11" i="5"/>
  <c r="G10" i="5"/>
  <c r="E10" i="5"/>
  <c r="F10" i="5"/>
  <c r="D10" i="5"/>
  <c r="B20" i="5"/>
  <c r="D5" i="3"/>
  <c r="O42" i="1"/>
  <c r="N42" i="1"/>
  <c r="M42" i="1"/>
  <c r="L42" i="1"/>
  <c r="O41" i="1"/>
  <c r="N41" i="1"/>
  <c r="M41" i="1"/>
  <c r="L41" i="1"/>
  <c r="I42" i="1"/>
  <c r="H42" i="1"/>
  <c r="G42" i="1"/>
  <c r="I41" i="1"/>
  <c r="H41" i="1"/>
  <c r="G41" i="1"/>
  <c r="E42" i="1"/>
  <c r="D42" i="1"/>
  <c r="C42" i="1"/>
  <c r="E41" i="1"/>
  <c r="D41" i="1"/>
  <c r="C41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E79" i="10"/>
  <c r="D79" i="10"/>
  <c r="E75" i="10"/>
  <c r="D75" i="10"/>
  <c r="D86" i="10"/>
  <c r="E53" i="10"/>
  <c r="E86" i="10"/>
  <c r="D53" i="10"/>
  <c r="E38" i="10"/>
  <c r="D38" i="10"/>
  <c r="E34" i="10"/>
  <c r="D34" i="10"/>
  <c r="D45" i="10"/>
  <c r="E12" i="10"/>
  <c r="E45" i="10"/>
  <c r="D12" i="10"/>
  <c r="P46" i="1"/>
  <c r="P45" i="1"/>
  <c r="O44" i="1"/>
  <c r="N44" i="1"/>
  <c r="M44" i="1"/>
  <c r="L44" i="1"/>
  <c r="I44" i="1"/>
  <c r="H44" i="1"/>
  <c r="G44" i="1"/>
  <c r="E44" i="1"/>
  <c r="G48" i="5"/>
  <c r="D44" i="1"/>
  <c r="G27" i="5"/>
  <c r="C44" i="1"/>
  <c r="G8" i="5"/>
  <c r="P42" i="1"/>
  <c r="P41" i="1"/>
  <c r="O40" i="1"/>
  <c r="N40" i="1"/>
  <c r="M40" i="1"/>
  <c r="L40" i="1"/>
  <c r="I40" i="1"/>
  <c r="H40" i="1"/>
  <c r="G40" i="1"/>
  <c r="E40" i="1"/>
  <c r="D40" i="1"/>
  <c r="C40" i="1"/>
  <c r="P39" i="1"/>
  <c r="P38" i="1"/>
  <c r="O37" i="1"/>
  <c r="N37" i="1"/>
  <c r="M37" i="1"/>
  <c r="L37" i="1"/>
  <c r="I37" i="1"/>
  <c r="H37" i="1"/>
  <c r="G37" i="1"/>
  <c r="E37" i="1"/>
  <c r="D37" i="1"/>
  <c r="C37" i="1"/>
  <c r="P36" i="1"/>
  <c r="P35" i="1"/>
  <c r="O34" i="1"/>
  <c r="N34" i="1"/>
  <c r="M34" i="1"/>
  <c r="L34" i="1"/>
  <c r="I34" i="1"/>
  <c r="H34" i="1"/>
  <c r="G34" i="1"/>
  <c r="E34" i="1"/>
  <c r="F48" i="5"/>
  <c r="F27" i="5"/>
  <c r="C34" i="1"/>
  <c r="F8" i="5"/>
  <c r="P26" i="1"/>
  <c r="P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P23" i="1"/>
  <c r="P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P20" i="1"/>
  <c r="P19" i="1"/>
  <c r="O18" i="1"/>
  <c r="N18" i="1"/>
  <c r="M18" i="1"/>
  <c r="L18" i="1"/>
  <c r="K18" i="1"/>
  <c r="J18" i="1"/>
  <c r="I18" i="1"/>
  <c r="H18" i="1"/>
  <c r="G18" i="1"/>
  <c r="F18" i="1"/>
  <c r="E18" i="1"/>
  <c r="E47" i="5"/>
  <c r="D18" i="1"/>
  <c r="E26" i="5"/>
  <c r="C18" i="1"/>
  <c r="E7" i="5"/>
  <c r="P16" i="1"/>
  <c r="P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P13" i="1"/>
  <c r="P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P10" i="1"/>
  <c r="P9" i="1"/>
  <c r="O8" i="1"/>
  <c r="N8" i="1"/>
  <c r="M8" i="1"/>
  <c r="L8" i="1"/>
  <c r="K8" i="1"/>
  <c r="J8" i="1"/>
  <c r="I8" i="1"/>
  <c r="H8" i="1"/>
  <c r="G8" i="1"/>
  <c r="F8" i="1"/>
  <c r="E8" i="1"/>
  <c r="D47" i="5"/>
  <c r="D26" i="5"/>
  <c r="C8" i="1"/>
  <c r="D18" i="3"/>
  <c r="D8" i="3"/>
  <c r="D7" i="3"/>
  <c r="D32" i="3"/>
  <c r="D36" i="3"/>
  <c r="C18" i="3"/>
  <c r="C8" i="3"/>
  <c r="C7" i="3"/>
  <c r="C32" i="3"/>
  <c r="C36" i="3"/>
  <c r="P8" i="4"/>
  <c r="P7" i="4"/>
  <c r="G54" i="5"/>
  <c r="E54" i="5"/>
  <c r="D54" i="5"/>
  <c r="E45" i="5"/>
  <c r="E55" i="5"/>
  <c r="F45" i="5"/>
  <c r="F55" i="5"/>
  <c r="G45" i="5"/>
  <c r="G55" i="5"/>
  <c r="D45" i="5"/>
  <c r="D55" i="5"/>
  <c r="G28" i="5"/>
  <c r="F28" i="5"/>
  <c r="E28" i="5"/>
  <c r="D28" i="5"/>
  <c r="G49" i="5"/>
  <c r="F49" i="5"/>
  <c r="E49" i="5"/>
  <c r="D49" i="5"/>
  <c r="G56" i="5"/>
  <c r="F56" i="5"/>
  <c r="D56" i="5"/>
  <c r="D7" i="5"/>
  <c r="C21" i="6"/>
  <c r="C34" i="6"/>
  <c r="C48" i="6"/>
  <c r="C55" i="6"/>
  <c r="E57" i="5"/>
  <c r="F57" i="5"/>
  <c r="G57" i="5"/>
  <c r="P21" i="1"/>
  <c r="P18" i="1"/>
  <c r="P14" i="1"/>
  <c r="P40" i="1"/>
  <c r="P24" i="1"/>
  <c r="P11" i="1"/>
  <c r="P37" i="1"/>
  <c r="P44" i="1"/>
  <c r="C20" i="6"/>
  <c r="D57" i="5"/>
  <c r="E56" i="5"/>
  <c r="F54" i="5"/>
  <c r="C18" i="6"/>
  <c r="C19" i="6"/>
  <c r="E16" i="6"/>
  <c r="E18" i="6"/>
  <c r="E19" i="6"/>
</calcChain>
</file>

<file path=xl/comments1.xml><?xml version="1.0" encoding="utf-8"?>
<comments xmlns="http://schemas.openxmlformats.org/spreadsheetml/2006/main">
  <authors>
    <author>edito</author>
  </authors>
  <commentList>
    <comment ref="I3" authorId="0" shapeId="0">
      <text>
        <r>
          <rPr>
            <b/>
            <sz val="8"/>
            <color indexed="81"/>
            <rFont val="Tahoma"/>
            <family val="2"/>
          </rPr>
          <t>EDMC:</t>
        </r>
        <r>
          <rPr>
            <sz val="8"/>
            <color indexed="81"/>
            <rFont val="Tahoma"/>
            <family val="2"/>
          </rPr>
          <t xml:space="preserve">
Please make sure that data entered in this column are the same as the data entered in the coal, oil and gas questionnaires.</t>
        </r>
      </text>
    </comment>
    <comment ref="A9" authorId="0" shapeId="0">
      <text>
        <r>
          <rPr>
            <b/>
            <sz val="8"/>
            <color indexed="81"/>
            <rFont val="Tahoma"/>
            <family val="2"/>
          </rPr>
          <t>EDMC:</t>
        </r>
        <r>
          <rPr>
            <sz val="8"/>
            <color indexed="81"/>
            <rFont val="Tahoma"/>
            <family val="2"/>
          </rPr>
          <t xml:space="preserve">
Data reported here should correspond to the data reported in Table 2 (transformation) and Table 4 (calorific values) of the Coal Questionnaire</t>
        </r>
      </text>
    </comment>
    <comment ref="A28" authorId="0" shapeId="0">
      <text>
        <r>
          <rPr>
            <b/>
            <sz val="8"/>
            <color indexed="81"/>
            <rFont val="Tahoma"/>
            <family val="2"/>
          </rPr>
          <t>EDMC:</t>
        </r>
        <r>
          <rPr>
            <sz val="8"/>
            <color indexed="81"/>
            <rFont val="Tahoma"/>
            <family val="2"/>
          </rPr>
          <t xml:space="preserve">
Data reported here should correspond to the data reported in Table 3 of the Oil Questionnaire</t>
        </r>
      </text>
    </comment>
    <comment ref="A49" authorId="0" shapeId="0">
      <text>
        <r>
          <rPr>
            <b/>
            <sz val="8"/>
            <color indexed="81"/>
            <rFont val="Tahoma"/>
            <family val="2"/>
          </rPr>
          <t>edito:</t>
        </r>
        <r>
          <rPr>
            <sz val="8"/>
            <color indexed="81"/>
            <rFont val="Tahoma"/>
            <family val="2"/>
          </rPr>
          <t xml:space="preserve">
Data reported here should correspond to the data reported in Table 2 of the Natural Gas Questionnaire</t>
        </r>
      </text>
    </comment>
    <comment ref="A53" authorId="0" shapeId="0">
      <text>
        <r>
          <rPr>
            <b/>
            <sz val="8"/>
            <color indexed="81"/>
            <rFont val="Tahoma"/>
            <family val="2"/>
          </rPr>
          <t>EDMC:</t>
        </r>
        <r>
          <rPr>
            <sz val="8"/>
            <color indexed="81"/>
            <rFont val="Tahoma"/>
            <family val="2"/>
          </rPr>
          <t xml:space="preserve">
Please make sure that efficiency are within acceptable levels. Very high or very low efficiencies indicate inaccurate data</t>
        </r>
      </text>
    </comment>
  </commentList>
</comments>
</file>

<file path=xl/sharedStrings.xml><?xml version="1.0" encoding="utf-8"?>
<sst xmlns="http://schemas.openxmlformats.org/spreadsheetml/2006/main" count="715" uniqueCount="417">
  <si>
    <t>Thermal</t>
    <phoneticPr fontId="2"/>
  </si>
  <si>
    <t>Hydro</t>
    <phoneticPr fontId="2"/>
  </si>
  <si>
    <t>Nuclear</t>
    <phoneticPr fontId="2"/>
  </si>
  <si>
    <t>Geo-thermal</t>
    <phoneticPr fontId="2"/>
  </si>
  <si>
    <t>Total</t>
    <phoneticPr fontId="2"/>
  </si>
  <si>
    <t>Coal</t>
    <phoneticPr fontId="2"/>
  </si>
  <si>
    <t>Oil</t>
    <phoneticPr fontId="2"/>
  </si>
  <si>
    <t>Gas</t>
    <phoneticPr fontId="2"/>
  </si>
  <si>
    <t>Solar</t>
    <phoneticPr fontId="2"/>
  </si>
  <si>
    <t>Wind</t>
    <phoneticPr fontId="2"/>
  </si>
  <si>
    <t>Biomass</t>
    <phoneticPr fontId="2"/>
  </si>
  <si>
    <t>Autoproducer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</si>
  <si>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</si>
  <si>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</si>
  <si>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</si>
  <si>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</si>
  <si>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</si>
  <si>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</si>
  <si>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</si>
  <si>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</si>
  <si>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</si>
  <si>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</si>
  <si>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L</t>
    <phoneticPr fontId="2"/>
  </si>
  <si>
    <t>M</t>
    <phoneticPr fontId="2"/>
  </si>
  <si>
    <t>Electricity</t>
    <phoneticPr fontId="2"/>
  </si>
  <si>
    <t>Heat</t>
    <phoneticPr fontId="2"/>
  </si>
  <si>
    <t xml:space="preserve">     LPG</t>
    <phoneticPr fontId="2"/>
  </si>
  <si>
    <t xml:space="preserve">     Naphtha</t>
    <phoneticPr fontId="2"/>
  </si>
  <si>
    <t>(unit)</t>
    <phoneticPr fontId="2"/>
  </si>
  <si>
    <t xml:space="preserve">   Own Use by Plant</t>
    <phoneticPr fontId="2"/>
  </si>
  <si>
    <t xml:space="preserve">     Coal mines</t>
    <phoneticPr fontId="2"/>
  </si>
  <si>
    <t xml:space="preserve">     Oil and gas extraction</t>
    <phoneticPr fontId="2"/>
  </si>
  <si>
    <t xml:space="preserve">     Patent fuel plants</t>
    <phoneticPr fontId="2"/>
  </si>
  <si>
    <t xml:space="preserve">     Coke ovens</t>
    <phoneticPr fontId="2"/>
  </si>
  <si>
    <t xml:space="preserve">     Gas works</t>
    <phoneticPr fontId="2"/>
  </si>
  <si>
    <t xml:space="preserve">     BKB plants</t>
    <phoneticPr fontId="2"/>
  </si>
  <si>
    <t xml:space="preserve">     Petroleum refineries</t>
    <phoneticPr fontId="2"/>
  </si>
  <si>
    <t xml:space="preserve">     Nuclear industry</t>
    <phoneticPr fontId="2"/>
  </si>
  <si>
    <t xml:space="preserve">     Not specified</t>
    <phoneticPr fontId="2"/>
  </si>
  <si>
    <t xml:space="preserve">     Iron and steel</t>
    <phoneticPr fontId="2"/>
  </si>
  <si>
    <t xml:space="preserve">     Non-ferrous metals</t>
    <phoneticPr fontId="2"/>
  </si>
  <si>
    <t xml:space="preserve">     Non-metallic minerals</t>
    <phoneticPr fontId="2"/>
  </si>
  <si>
    <t xml:space="preserve">     Transport equipments</t>
    <phoneticPr fontId="2"/>
  </si>
  <si>
    <t xml:space="preserve">     Machinery</t>
    <phoneticPr fontId="2"/>
  </si>
  <si>
    <t xml:space="preserve">     Mining and quarrying</t>
    <phoneticPr fontId="2"/>
  </si>
  <si>
    <t xml:space="preserve">     Food, beverages and tobacco</t>
    <phoneticPr fontId="2"/>
  </si>
  <si>
    <t xml:space="preserve">     Pulp, paper and printing</t>
    <phoneticPr fontId="2"/>
  </si>
  <si>
    <t xml:space="preserve">     Wood and wood products</t>
    <phoneticPr fontId="2"/>
  </si>
  <si>
    <t xml:space="preserve">     Construction</t>
    <phoneticPr fontId="2"/>
  </si>
  <si>
    <t xml:space="preserve">     Textile and leather</t>
    <phoneticPr fontId="2"/>
  </si>
  <si>
    <t xml:space="preserve">     Rail</t>
    <phoneticPr fontId="2"/>
  </si>
  <si>
    <t xml:space="preserve">     Residential</t>
    <phoneticPr fontId="2"/>
  </si>
  <si>
    <t xml:space="preserve">     Commercial and public services</t>
    <phoneticPr fontId="2"/>
  </si>
  <si>
    <t xml:space="preserve">     Agriculture</t>
    <phoneticPr fontId="2"/>
  </si>
  <si>
    <t xml:space="preserve">     Pipeline</t>
    <phoneticPr fontId="2"/>
  </si>
  <si>
    <t xml:space="preserve">     Fishing</t>
    <phoneticPr fontId="2"/>
  </si>
  <si>
    <t xml:space="preserve">     Not elsewhere specified</t>
    <phoneticPr fontId="2"/>
  </si>
  <si>
    <t>value</t>
    <phoneticPr fontId="2"/>
  </si>
  <si>
    <t>Unit: MW</t>
    <phoneticPr fontId="2"/>
  </si>
  <si>
    <t>TOTAL ENERGY SECTOR</t>
    <phoneticPr fontId="2"/>
  </si>
  <si>
    <t>TOTAL PRODUCTION</t>
    <phoneticPr fontId="2"/>
  </si>
  <si>
    <t>TOTAL INDUSTRY SECTOR</t>
    <phoneticPr fontId="2"/>
  </si>
  <si>
    <t>TOTAL TRANSPORT SECTOR</t>
    <phoneticPr fontId="2"/>
  </si>
  <si>
    <t>TOTAL OTHER SECTOR</t>
    <phoneticPr fontId="2"/>
  </si>
  <si>
    <t>Thermal Efficiency</t>
    <phoneticPr fontId="2"/>
  </si>
  <si>
    <t>Gas</t>
    <phoneticPr fontId="2"/>
  </si>
  <si>
    <t>Oil</t>
    <phoneticPr fontId="2"/>
  </si>
  <si>
    <t>Coal</t>
    <phoneticPr fontId="2"/>
  </si>
  <si>
    <t xml:space="preserve"> Fuel Input</t>
    <phoneticPr fontId="2"/>
  </si>
  <si>
    <t>A</t>
    <phoneticPr fontId="2"/>
  </si>
  <si>
    <t>Own use by site</t>
    <phoneticPr fontId="2"/>
  </si>
  <si>
    <t>Imports</t>
    <phoneticPr fontId="2"/>
  </si>
  <si>
    <t>Exports</t>
    <phoneticPr fontId="2"/>
  </si>
  <si>
    <t>Used for heat pumps</t>
    <phoneticPr fontId="2"/>
  </si>
  <si>
    <t>Used for electric boilers</t>
    <phoneticPr fontId="2"/>
  </si>
  <si>
    <t>Used for pumped storage</t>
    <phoneticPr fontId="2"/>
  </si>
  <si>
    <t>Energy supply</t>
    <phoneticPr fontId="2"/>
  </si>
  <si>
    <t>Transmission and distribution losses</t>
    <phoneticPr fontId="2"/>
  </si>
  <si>
    <t>Total consumption (calculated)</t>
    <phoneticPr fontId="2"/>
  </si>
  <si>
    <t>Statistical differences</t>
    <phoneticPr fontId="2"/>
  </si>
  <si>
    <t>Total consumption (observed)</t>
    <phoneticPr fontId="2"/>
  </si>
  <si>
    <t>Energy sector</t>
    <phoneticPr fontId="2"/>
  </si>
  <si>
    <t xml:space="preserve">    Coal mines</t>
    <phoneticPr fontId="2"/>
  </si>
  <si>
    <t xml:space="preserve">    Oil and gas extraction</t>
    <phoneticPr fontId="2"/>
  </si>
  <si>
    <t xml:space="preserve">    Patent fuel plants</t>
    <phoneticPr fontId="2"/>
  </si>
  <si>
    <t xml:space="preserve">    Coke ovens</t>
    <phoneticPr fontId="2"/>
  </si>
  <si>
    <t xml:space="preserve">    Gas works</t>
    <phoneticPr fontId="2"/>
  </si>
  <si>
    <t xml:space="preserve">    BKB plants</t>
    <phoneticPr fontId="2"/>
  </si>
  <si>
    <t xml:space="preserve">    Petroleum refineries</t>
    <phoneticPr fontId="2"/>
  </si>
  <si>
    <t xml:space="preserve">    Nuclear industry</t>
    <phoneticPr fontId="2"/>
  </si>
  <si>
    <t>Industry sector</t>
    <phoneticPr fontId="2"/>
  </si>
  <si>
    <t xml:space="preserve">    Iron and steel</t>
    <phoneticPr fontId="2"/>
  </si>
  <si>
    <t xml:space="preserve">    Non-ferrous metals</t>
    <phoneticPr fontId="2"/>
  </si>
  <si>
    <t xml:space="preserve">    Non-metallic minerals</t>
    <phoneticPr fontId="2"/>
  </si>
  <si>
    <t xml:space="preserve">    Transport equipments</t>
    <phoneticPr fontId="2"/>
  </si>
  <si>
    <t xml:space="preserve">    Machinery</t>
    <phoneticPr fontId="2"/>
  </si>
  <si>
    <t xml:space="preserve">    Mining and quarrying</t>
    <phoneticPr fontId="2"/>
  </si>
  <si>
    <t xml:space="preserve">    Food, beverages and tobacco</t>
    <phoneticPr fontId="2"/>
  </si>
  <si>
    <t xml:space="preserve">    Pulp, paper and printing</t>
    <phoneticPr fontId="2"/>
  </si>
  <si>
    <t xml:space="preserve">    Wood and wood products</t>
    <phoneticPr fontId="2"/>
  </si>
  <si>
    <t xml:space="preserve">    Construction</t>
    <phoneticPr fontId="2"/>
  </si>
  <si>
    <t xml:space="preserve">    Textile and leather</t>
    <phoneticPr fontId="2"/>
  </si>
  <si>
    <t>Transport sector</t>
    <phoneticPr fontId="2"/>
  </si>
  <si>
    <t xml:space="preserve">    Road</t>
    <phoneticPr fontId="2"/>
  </si>
  <si>
    <t xml:space="preserve">    Rail</t>
    <phoneticPr fontId="2"/>
  </si>
  <si>
    <t xml:space="preserve">    Inland waterways</t>
    <phoneticPr fontId="2"/>
  </si>
  <si>
    <t xml:space="preserve">    Pipeline transport</t>
    <phoneticPr fontId="2"/>
  </si>
  <si>
    <t xml:space="preserve">    Not elsewhere specified</t>
    <phoneticPr fontId="2"/>
  </si>
  <si>
    <t>Other Sector</t>
    <phoneticPr fontId="2"/>
  </si>
  <si>
    <t xml:space="preserve">    Residential</t>
    <phoneticPr fontId="2"/>
  </si>
  <si>
    <t xml:space="preserve">    Commercial and public services</t>
    <phoneticPr fontId="2"/>
  </si>
  <si>
    <t xml:space="preserve">    Agriculture</t>
    <phoneticPr fontId="2"/>
  </si>
  <si>
    <t xml:space="preserve">    Fishing</t>
    <phoneticPr fontId="2"/>
  </si>
  <si>
    <t xml:space="preserve">    Not elsewhere specified</t>
    <phoneticPr fontId="2"/>
  </si>
  <si>
    <t xml:space="preserve">     Ethane</t>
    <phoneticPr fontId="2"/>
  </si>
  <si>
    <t>1. The Net Electricity Capacity is the maximum power that can be supplied, continuously, with all of the plant running, at the point of outlet to the network.</t>
    <phoneticPr fontId="2"/>
  </si>
  <si>
    <t xml:space="preserve">     Lubricants</t>
    <phoneticPr fontId="2"/>
  </si>
  <si>
    <t xml:space="preserve">     Bitumen</t>
    <phoneticPr fontId="2"/>
  </si>
  <si>
    <t>Date:</t>
    <phoneticPr fontId="2"/>
  </si>
  <si>
    <t>The Coordinating Agency for Expert Group on Energy Data Analysis</t>
    <phoneticPr fontId="2"/>
  </si>
  <si>
    <t>Name of contact person:</t>
    <phoneticPr fontId="2"/>
  </si>
  <si>
    <t>Organization:</t>
    <phoneticPr fontId="2"/>
  </si>
  <si>
    <t>Please fill in the following information.</t>
    <phoneticPr fontId="2"/>
  </si>
  <si>
    <t>The Institute of Energy Economics, Japan.</t>
  </si>
  <si>
    <t>Note: The value of the cell(s) indicated in Data1 should correspond to the value of the cell(s) indicated in Data2</t>
    <phoneticPr fontId="2"/>
  </si>
  <si>
    <t>sum of A4 to D4</t>
  </si>
  <si>
    <t>sum of A5 to D5</t>
  </si>
  <si>
    <t>sum of A6 to D6</t>
  </si>
  <si>
    <t>sum of A7 to D7</t>
  </si>
  <si>
    <t>sum of A8 to D8</t>
  </si>
  <si>
    <t>sum of A9 to D9</t>
  </si>
  <si>
    <t>sum of A10 to D10</t>
  </si>
  <si>
    <t>sum of A11 to D11</t>
  </si>
  <si>
    <t>sum of A12 to D12</t>
  </si>
  <si>
    <t>sum of A13 to D13</t>
  </si>
  <si>
    <t>sum of A14 to D14</t>
  </si>
  <si>
    <t>sum of A15 to D15</t>
  </si>
  <si>
    <t>sum of A16 to D16</t>
  </si>
  <si>
    <t>sum of A17 to D17</t>
  </si>
  <si>
    <t>Fuel Input: Oxygen Steel Furnace Gas</t>
  </si>
  <si>
    <t>A10+A14</t>
  </si>
  <si>
    <t>Fuel Input: Crude Oil</t>
  </si>
  <si>
    <t>B10+B14</t>
  </si>
  <si>
    <t>Fuel Input: Natural Gas Liquids</t>
  </si>
  <si>
    <t>C10+C14</t>
  </si>
  <si>
    <t>Fuel Input: Refinery Gas</t>
  </si>
  <si>
    <t>D10+D14</t>
  </si>
  <si>
    <t>Fuel Input: Ethane</t>
  </si>
  <si>
    <t>E10+E14</t>
  </si>
  <si>
    <t>Fuel Input: LPG</t>
  </si>
  <si>
    <t>F10+F14</t>
  </si>
  <si>
    <t>Fuel Input: Naphtha</t>
  </si>
  <si>
    <t>G10+G14</t>
  </si>
  <si>
    <t>Fuel Input: Motor Gasoline</t>
  </si>
  <si>
    <t>K10+K14</t>
  </si>
  <si>
    <t>Fuel Input: Other Kerosene</t>
  </si>
  <si>
    <t>L10+L14</t>
  </si>
  <si>
    <t>Fuel Input: Gas/Diesel Oil</t>
  </si>
  <si>
    <t>M10+M14</t>
  </si>
  <si>
    <t>Fuel Input: Fuel Oil</t>
  </si>
  <si>
    <t>N10+N14</t>
  </si>
  <si>
    <t>Fuel Input: White Spirit SBP</t>
  </si>
  <si>
    <t>Fuel Input: Lubricants</t>
  </si>
  <si>
    <t>Fuel Input: Bitumen</t>
  </si>
  <si>
    <t>Fuel Input: Paraffin Waxes</t>
  </si>
  <si>
    <t>Fuel Input: Petroleum Coke</t>
  </si>
  <si>
    <t>Fuel Input: Other Products</t>
  </si>
  <si>
    <t>No.</t>
    <phoneticPr fontId="2"/>
  </si>
  <si>
    <t>Data1</t>
    <phoneticPr fontId="2"/>
  </si>
  <si>
    <t>Data2</t>
    <phoneticPr fontId="2"/>
  </si>
  <si>
    <t>Note</t>
    <phoneticPr fontId="2"/>
  </si>
  <si>
    <t>Questionnaire</t>
    <phoneticPr fontId="2"/>
  </si>
  <si>
    <t>Table No.</t>
    <phoneticPr fontId="2"/>
  </si>
  <si>
    <t>Cell No.</t>
    <phoneticPr fontId="2"/>
  </si>
  <si>
    <t>A8+A12</t>
    <phoneticPr fontId="2"/>
  </si>
  <si>
    <t>=</t>
    <phoneticPr fontId="2"/>
  </si>
  <si>
    <t>Electricity and Heat</t>
    <phoneticPr fontId="2"/>
  </si>
  <si>
    <t>Fuel Input: Coking Coal</t>
    <phoneticPr fontId="2"/>
  </si>
  <si>
    <t>B8+B12</t>
    <phoneticPr fontId="2"/>
  </si>
  <si>
    <t>Fuel Input: Anthracite</t>
    <phoneticPr fontId="2"/>
  </si>
  <si>
    <t>C8+C12</t>
    <phoneticPr fontId="2"/>
  </si>
  <si>
    <t>Fuel Input: Other bituminous coal</t>
    <phoneticPr fontId="2"/>
  </si>
  <si>
    <t>D8+D12</t>
    <phoneticPr fontId="2"/>
  </si>
  <si>
    <t>Fuel Input: Sub-bituminous coal</t>
    <phoneticPr fontId="2"/>
  </si>
  <si>
    <t>E8+E12</t>
    <phoneticPr fontId="2"/>
  </si>
  <si>
    <t>Fuel Input: Lignite</t>
    <phoneticPr fontId="2"/>
  </si>
  <si>
    <t>F8+F12</t>
    <phoneticPr fontId="2"/>
  </si>
  <si>
    <t>Fuel Input: Peat</t>
    <phoneticPr fontId="2"/>
  </si>
  <si>
    <t>G8+G12</t>
    <phoneticPr fontId="2"/>
  </si>
  <si>
    <t>Fuel Input: Patent Fuel</t>
    <phoneticPr fontId="2"/>
  </si>
  <si>
    <t>H8+H12</t>
    <phoneticPr fontId="2"/>
  </si>
  <si>
    <t>Fuel Input: Coke</t>
    <phoneticPr fontId="2"/>
  </si>
  <si>
    <t>I8+I12</t>
    <phoneticPr fontId="2"/>
  </si>
  <si>
    <t>Fuel Input: Coal Tar</t>
    <phoneticPr fontId="2"/>
  </si>
  <si>
    <t>J8+J12</t>
    <phoneticPr fontId="2"/>
  </si>
  <si>
    <t>Fuel Input: BKB/PB</t>
    <phoneticPr fontId="2"/>
  </si>
  <si>
    <t>K8+K12</t>
    <phoneticPr fontId="2"/>
  </si>
  <si>
    <t>Fuel Input: Gas Works Gas</t>
    <phoneticPr fontId="2"/>
  </si>
  <si>
    <t>L8+L12</t>
    <phoneticPr fontId="2"/>
  </si>
  <si>
    <t>Fuel Input: Coke Oven Gas</t>
    <phoneticPr fontId="2"/>
  </si>
  <si>
    <t>M8+M12</t>
    <phoneticPr fontId="2"/>
  </si>
  <si>
    <t>Fuel Input: Blast Furnace Gas</t>
    <phoneticPr fontId="2"/>
  </si>
  <si>
    <t>N8+N12</t>
    <phoneticPr fontId="2"/>
  </si>
  <si>
    <t>sum of A22 to D22</t>
    <phoneticPr fontId="2"/>
  </si>
  <si>
    <t>sum of A23 to D23</t>
    <phoneticPr fontId="2"/>
  </si>
  <si>
    <t>sum of A24 to D24</t>
    <phoneticPr fontId="2"/>
  </si>
  <si>
    <t>sum of A25 to D25</t>
    <phoneticPr fontId="2"/>
  </si>
  <si>
    <t>sum of A26 to D26</t>
    <phoneticPr fontId="2"/>
  </si>
  <si>
    <t>sum of A27 to D27</t>
    <phoneticPr fontId="2"/>
  </si>
  <si>
    <t>sum of A28 to D28</t>
    <phoneticPr fontId="2"/>
  </si>
  <si>
    <t>sum of A29 to D29</t>
    <phoneticPr fontId="2"/>
  </si>
  <si>
    <t>sum of A30 to D30</t>
    <phoneticPr fontId="2"/>
  </si>
  <si>
    <t>sum of A31 to D31</t>
    <phoneticPr fontId="2"/>
  </si>
  <si>
    <t>sum of A32 to D32</t>
    <phoneticPr fontId="2"/>
  </si>
  <si>
    <t>O10+O14</t>
    <phoneticPr fontId="2"/>
  </si>
  <si>
    <t>sum of A33 to D33</t>
    <phoneticPr fontId="2"/>
  </si>
  <si>
    <t>P10+P14</t>
    <phoneticPr fontId="2"/>
  </si>
  <si>
    <t>sum of A34 to D34</t>
    <phoneticPr fontId="2"/>
  </si>
  <si>
    <t>Q10+Q14</t>
    <phoneticPr fontId="2"/>
  </si>
  <si>
    <t>sum of A35 to D35</t>
    <phoneticPr fontId="2"/>
  </si>
  <si>
    <t>R10+R14</t>
    <phoneticPr fontId="2"/>
  </si>
  <si>
    <t>sum of A36 to D36</t>
    <phoneticPr fontId="2"/>
  </si>
  <si>
    <t>S10+S14</t>
    <phoneticPr fontId="2"/>
  </si>
  <si>
    <t>sum of A37 to D37</t>
    <phoneticPr fontId="2"/>
  </si>
  <si>
    <t>A9+A13</t>
    <phoneticPr fontId="2"/>
  </si>
  <si>
    <t>sum of A42 to D42</t>
    <phoneticPr fontId="2"/>
  </si>
  <si>
    <t>Fuel Input: Natural Gas</t>
    <phoneticPr fontId="2"/>
  </si>
  <si>
    <t>Year:</t>
    <phoneticPr fontId="2"/>
  </si>
  <si>
    <t>K</t>
  </si>
  <si>
    <t>L</t>
  </si>
  <si>
    <t>M</t>
  </si>
  <si>
    <t>N</t>
  </si>
  <si>
    <t>Main Activity Producers</t>
  </si>
  <si>
    <t>CHP Plants</t>
  </si>
  <si>
    <t>Autoproducers</t>
  </si>
  <si>
    <t xml:space="preserve">   Gross Heat Production</t>
  </si>
  <si>
    <t>Heat Plants</t>
  </si>
  <si>
    <t xml:space="preserve">   Net Heat Production</t>
  </si>
  <si>
    <t>Energy Statistics and Training Office</t>
  </si>
  <si>
    <t>Asia Pacific Energy Research Centre</t>
  </si>
  <si>
    <r>
      <t xml:space="preserve">Please send accomplished questionnaire to: </t>
    </r>
    <r>
      <rPr>
        <b/>
        <u/>
        <sz val="11"/>
        <rFont val="Times New Roman"/>
        <family val="1"/>
      </rPr>
      <t>esto@aperc.ieej.or.jp</t>
    </r>
  </si>
  <si>
    <t>Email address:</t>
  </si>
  <si>
    <t>APEC-ASEAN joint format for annual energy data</t>
  </si>
  <si>
    <t>Electricity and heat questionnaire</t>
  </si>
  <si>
    <t>Member economy name:</t>
  </si>
  <si>
    <t>Electricity production (Table 1a)</t>
  </si>
  <si>
    <t>Heat production (Table 1b)</t>
  </si>
  <si>
    <t>Autoproducer electricity and heat generation (Table 2)</t>
  </si>
  <si>
    <t>Fuel input (Table 3)</t>
  </si>
  <si>
    <t>Supply to demand (Table 4)</t>
  </si>
  <si>
    <r>
      <t>Net electricity generating capacity</t>
    </r>
    <r>
      <rPr>
        <b/>
        <vertAlign val="superscript"/>
        <sz val="20"/>
        <rFont val="Times New Roman Baltic"/>
        <family val="1"/>
        <charset val="186"/>
      </rPr>
      <t>1</t>
    </r>
    <r>
      <rPr>
        <b/>
        <sz val="20"/>
        <rFont val="Times New Roman Baltic"/>
        <family val="1"/>
        <charset val="186"/>
      </rPr>
      <t xml:space="preserve"> (Table 5)</t>
    </r>
  </si>
  <si>
    <t>Information for correspondence among questionnaires</t>
  </si>
  <si>
    <t>Geo-thermal</t>
  </si>
  <si>
    <t>Main activity producers</t>
  </si>
  <si>
    <t xml:space="preserve">   Gross electricity production</t>
  </si>
  <si>
    <t>Electricity plants</t>
  </si>
  <si>
    <t>CHP plants</t>
  </si>
  <si>
    <t xml:space="preserve">   Own use by plant</t>
  </si>
  <si>
    <t xml:space="preserve">   Net electricity production</t>
  </si>
  <si>
    <t>Tide, wave, ocean</t>
  </si>
  <si>
    <t xml:space="preserve">     Chemical (incl. petrochemical)</t>
  </si>
  <si>
    <r>
      <t xml:space="preserve"> Electricity generation (10</t>
    </r>
    <r>
      <rPr>
        <vertAlign val="superscript"/>
        <sz val="11"/>
        <rFont val="Times New Roman"/>
        <family val="1"/>
      </rPr>
      <t>10</t>
    </r>
    <r>
      <rPr>
        <sz val="11"/>
        <rFont val="Times New Roman"/>
        <family val="1"/>
      </rPr>
      <t>kcal)</t>
    </r>
  </si>
  <si>
    <r>
      <t xml:space="preserve"> Heat production (10</t>
    </r>
    <r>
      <rPr>
        <vertAlign val="superscript"/>
        <sz val="11"/>
        <rFont val="Times New Roman"/>
        <family val="1"/>
      </rPr>
      <t>10</t>
    </r>
    <r>
      <rPr>
        <sz val="11"/>
        <rFont val="Times New Roman"/>
        <family val="1"/>
      </rPr>
      <t>kcal)</t>
    </r>
  </si>
  <si>
    <t>Average net
calorific value</t>
  </si>
  <si>
    <t>Main activity 
producer</t>
  </si>
  <si>
    <r>
      <t xml:space="preserve"> Total fuel input (10</t>
    </r>
    <r>
      <rPr>
        <vertAlign val="superscript"/>
        <sz val="11"/>
        <rFont val="Times New Roman"/>
        <family val="1"/>
      </rPr>
      <t>10</t>
    </r>
    <r>
      <rPr>
        <sz val="11"/>
        <rFont val="Times New Roman"/>
        <family val="1"/>
      </rPr>
      <t>kcal)</t>
    </r>
  </si>
  <si>
    <t xml:space="preserve">     Crude oil</t>
  </si>
  <si>
    <t xml:space="preserve">     Natural gas liquids</t>
  </si>
  <si>
    <t xml:space="preserve">     Refinery gas</t>
  </si>
  <si>
    <t xml:space="preserve">     Motor gasoline</t>
  </si>
  <si>
    <t xml:space="preserve">     Other kerosene</t>
  </si>
  <si>
    <t xml:space="preserve">     Gas/diesel Oil</t>
  </si>
  <si>
    <t xml:space="preserve">     Fuel oil</t>
  </si>
  <si>
    <t xml:space="preserve">     White spirit SBP</t>
  </si>
  <si>
    <t xml:space="preserve">     Paraffin waxes</t>
  </si>
  <si>
    <t xml:space="preserve">     Petroleum coke</t>
  </si>
  <si>
    <t xml:space="preserve">     Other products</t>
  </si>
  <si>
    <t xml:space="preserve">     Natural gas</t>
  </si>
  <si>
    <t>Thermal total</t>
  </si>
  <si>
    <t>Gross production</t>
  </si>
  <si>
    <t>Net production</t>
  </si>
  <si>
    <t xml:space="preserve">    Liquefaction plants (natural gas to LNG)</t>
  </si>
  <si>
    <t xml:space="preserve">    Gas-to-liquids</t>
  </si>
  <si>
    <t xml:space="preserve">    Biofuels processing</t>
  </si>
  <si>
    <t xml:space="preserve">    Chemical (incl. petrochemical)</t>
  </si>
  <si>
    <t xml:space="preserve">    Domestic air transport</t>
  </si>
  <si>
    <t>Main activity producer</t>
  </si>
  <si>
    <t xml:space="preserve">Unit: </t>
  </si>
  <si>
    <t>GWh</t>
  </si>
  <si>
    <t>Units and conversion</t>
  </si>
  <si>
    <t>Unit of Energy</t>
  </si>
  <si>
    <t>select unit</t>
  </si>
  <si>
    <t>ktoe</t>
  </si>
  <si>
    <t>TJ</t>
  </si>
  <si>
    <r>
      <t>10</t>
    </r>
    <r>
      <rPr>
        <vertAlign val="superscript"/>
        <sz val="11"/>
        <rFont val="Times New Roman"/>
        <family val="1"/>
      </rPr>
      <t>10</t>
    </r>
    <r>
      <rPr>
        <sz val="11"/>
        <rFont val="Times New Roman"/>
        <family val="1"/>
      </rPr>
      <t xml:space="preserve"> kcal</t>
    </r>
  </si>
  <si>
    <r>
      <t>10^</t>
    </r>
    <r>
      <rPr>
        <vertAlign val="superscript"/>
        <sz val="11"/>
        <rFont val="Times New Roman"/>
        <family val="1"/>
      </rPr>
      <t>10</t>
    </r>
    <r>
      <rPr>
        <sz val="11"/>
        <rFont val="Times New Roman"/>
        <family val="1"/>
      </rPr>
      <t xml:space="preserve"> kcal</t>
    </r>
  </si>
  <si>
    <t>Imports by Origin:</t>
    <phoneticPr fontId="2"/>
  </si>
  <si>
    <t>Heat</t>
    <phoneticPr fontId="2"/>
  </si>
  <si>
    <t>GWh</t>
    <phoneticPr fontId="2"/>
  </si>
  <si>
    <t>A</t>
    <phoneticPr fontId="2"/>
  </si>
  <si>
    <t>APEC Economies</t>
    <phoneticPr fontId="2"/>
  </si>
  <si>
    <t xml:space="preserve">   Australia</t>
    <phoneticPr fontId="2"/>
  </si>
  <si>
    <t xml:space="preserve">   Brunei Darussalam</t>
    <phoneticPr fontId="2"/>
  </si>
  <si>
    <t xml:space="preserve">   Canada</t>
    <phoneticPr fontId="2"/>
  </si>
  <si>
    <t xml:space="preserve">   Chile</t>
    <phoneticPr fontId="2"/>
  </si>
  <si>
    <t xml:space="preserve">   China</t>
    <phoneticPr fontId="2"/>
  </si>
  <si>
    <t xml:space="preserve">   Hong Kong, China</t>
    <phoneticPr fontId="2"/>
  </si>
  <si>
    <t xml:space="preserve">   Indonesia</t>
    <phoneticPr fontId="2"/>
  </si>
  <si>
    <t xml:space="preserve">   Japan</t>
    <phoneticPr fontId="2"/>
  </si>
  <si>
    <t xml:space="preserve">   Republic of Korea</t>
    <phoneticPr fontId="2"/>
  </si>
  <si>
    <t xml:space="preserve">   Malaysia</t>
    <phoneticPr fontId="2"/>
  </si>
  <si>
    <t xml:space="preserve">   Mexico</t>
    <phoneticPr fontId="2"/>
  </si>
  <si>
    <t xml:space="preserve">   New Zealand</t>
    <phoneticPr fontId="2"/>
  </si>
  <si>
    <t xml:space="preserve">   Papua New Guinea</t>
    <phoneticPr fontId="2"/>
  </si>
  <si>
    <t xml:space="preserve">   Peru</t>
    <phoneticPr fontId="2"/>
  </si>
  <si>
    <t xml:space="preserve">   Philippines</t>
    <phoneticPr fontId="2"/>
  </si>
  <si>
    <t xml:space="preserve">   Russian Federation</t>
    <phoneticPr fontId="2"/>
  </si>
  <si>
    <t xml:space="preserve">   Singapore</t>
    <phoneticPr fontId="2"/>
  </si>
  <si>
    <t xml:space="preserve">   Chinese Taipei</t>
    <phoneticPr fontId="2"/>
  </si>
  <si>
    <t xml:space="preserve">   Thailand</t>
    <phoneticPr fontId="2"/>
  </si>
  <si>
    <t xml:space="preserve">   United States of America</t>
    <phoneticPr fontId="2"/>
  </si>
  <si>
    <t xml:space="preserve">   Viet Nam</t>
    <phoneticPr fontId="2"/>
  </si>
  <si>
    <t>ASEAN (non-APEC) economies</t>
    <phoneticPr fontId="2"/>
  </si>
  <si>
    <t xml:space="preserve">   Myanmar</t>
    <phoneticPr fontId="2"/>
  </si>
  <si>
    <t xml:space="preserve">   Lao P.D.R</t>
    <phoneticPr fontId="2"/>
  </si>
  <si>
    <t xml:space="preserve">   Cambodia</t>
    <phoneticPr fontId="2"/>
  </si>
  <si>
    <t>Rest of the World</t>
    <phoneticPr fontId="2"/>
  </si>
  <si>
    <t xml:space="preserve">   Other Asia and Pacific</t>
    <phoneticPr fontId="2"/>
  </si>
  <si>
    <t xml:space="preserve">   Other Americas</t>
    <phoneticPr fontId="2"/>
  </si>
  <si>
    <t xml:space="preserve">   Europe &amp; Former Soviet Union (exclude Russia)</t>
    <phoneticPr fontId="2"/>
  </si>
  <si>
    <t xml:space="preserve">   Middle East</t>
    <phoneticPr fontId="2"/>
  </si>
  <si>
    <t xml:space="preserve">   Africa</t>
    <phoneticPr fontId="2"/>
  </si>
  <si>
    <t xml:space="preserve">   Unknown</t>
    <phoneticPr fontId="2"/>
  </si>
  <si>
    <t>Exports by Destination:</t>
    <phoneticPr fontId="2"/>
  </si>
  <si>
    <t>APEC-ASEAN joint format for annual oil data</t>
  </si>
  <si>
    <t>Imports by origin / exports by destination</t>
  </si>
  <si>
    <t>Electricity</t>
  </si>
  <si>
    <t>Heat</t>
  </si>
  <si>
    <t>Calorific Values</t>
  </si>
  <si>
    <t>kcal/kg</t>
  </si>
  <si>
    <t>MJ/ton</t>
  </si>
  <si>
    <t>KJ/kg</t>
  </si>
  <si>
    <t>toe/bbl</t>
  </si>
  <si>
    <t>toe/kl</t>
  </si>
  <si>
    <t>toe/m3</t>
  </si>
  <si>
    <t>toe/ton</t>
  </si>
  <si>
    <t>kcal/m3</t>
  </si>
  <si>
    <t>MJ/m3</t>
  </si>
  <si>
    <t xml:space="preserve">     Other recovered gases</t>
    <phoneticPr fontId="2"/>
  </si>
  <si>
    <t>Unit</t>
    <phoneticPr fontId="2"/>
  </si>
  <si>
    <t>1000 metric tons</t>
  </si>
  <si>
    <t>ktoe</t>
    <phoneticPr fontId="2"/>
  </si>
  <si>
    <t xml:space="preserve">     Gas works gas</t>
    <phoneticPr fontId="2"/>
  </si>
  <si>
    <t xml:space="preserve">     Coke oven gas</t>
    <phoneticPr fontId="2"/>
  </si>
  <si>
    <t xml:space="preserve">     Blast furnace gas</t>
    <phoneticPr fontId="2"/>
  </si>
  <si>
    <t xml:space="preserve"> Total fuel input</t>
    <phoneticPr fontId="2"/>
  </si>
  <si>
    <t xml:space="preserve">     Coking coal</t>
    <phoneticPr fontId="2"/>
  </si>
  <si>
    <t xml:space="preserve">     Anthracite</t>
    <phoneticPr fontId="2"/>
  </si>
  <si>
    <t xml:space="preserve">     Other bituminous coal</t>
    <phoneticPr fontId="2"/>
  </si>
  <si>
    <t xml:space="preserve">     Sub-bituminous coal</t>
    <phoneticPr fontId="2"/>
  </si>
  <si>
    <t xml:space="preserve">     Lignite</t>
    <phoneticPr fontId="2"/>
  </si>
  <si>
    <t xml:space="preserve">     Peat</t>
    <phoneticPr fontId="2"/>
  </si>
  <si>
    <t xml:space="preserve">     Patent fuel</t>
    <phoneticPr fontId="2"/>
  </si>
  <si>
    <t xml:space="preserve">     Coke </t>
    <phoneticPr fontId="2"/>
  </si>
  <si>
    <t xml:space="preserve">     Coal tar </t>
    <phoneticPr fontId="2"/>
  </si>
  <si>
    <t xml:space="preserve">     BKB/PB</t>
    <phoneticPr fontId="2"/>
  </si>
  <si>
    <t xml:space="preserve"> Electricity generation (ktoe)</t>
    <phoneticPr fontId="2"/>
  </si>
  <si>
    <t xml:space="preserve"> Heat production (ktoe)</t>
    <phoneticPr fontId="2"/>
  </si>
  <si>
    <t xml:space="preserve"> Fuel input</t>
    <phoneticPr fontId="2"/>
  </si>
  <si>
    <t xml:space="preserve"> Electricity generation</t>
    <phoneticPr fontId="2"/>
  </si>
  <si>
    <t xml:space="preserve"> Heat production</t>
    <phoneticPr fontId="2"/>
  </si>
  <si>
    <t xml:space="preserve"> Fuel input (TJ)</t>
    <phoneticPr fontId="2"/>
  </si>
  <si>
    <t>TJ</t>
    <phoneticPr fontId="2"/>
  </si>
  <si>
    <t>Other renewable energy</t>
    <phoneticPr fontId="2"/>
  </si>
  <si>
    <t>K</t>
    <phoneticPr fontId="2"/>
  </si>
  <si>
    <t>N</t>
    <phoneticPr fontId="2"/>
  </si>
  <si>
    <t>2. Wastes includes renewable industrial wastes and municipal solid wastes</t>
    <phoneticPr fontId="2"/>
  </si>
  <si>
    <t>4. Others includes non-renewable industrial waste and municipal solid wastes</t>
    <phoneticPr fontId="2"/>
  </si>
  <si>
    <t>3. Biogas includes landfill gas, sewage sludge gas, other biogas from anaerobic fermentation and biogases from thermal processes</t>
    <phoneticPr fontId="2"/>
  </si>
  <si>
    <r>
      <t>Wastes</t>
    </r>
    <r>
      <rPr>
        <vertAlign val="superscript"/>
        <sz val="11"/>
        <rFont val="Times New Roman Baltic"/>
        <family val="1"/>
        <charset val="186"/>
      </rPr>
      <t>2</t>
    </r>
    <phoneticPr fontId="2"/>
  </si>
  <si>
    <r>
      <t>Biogas</t>
    </r>
    <r>
      <rPr>
        <vertAlign val="superscript"/>
        <sz val="11"/>
        <rFont val="Times New Roman Baltic"/>
        <family val="1"/>
        <charset val="186"/>
      </rPr>
      <t>3</t>
    </r>
    <phoneticPr fontId="2"/>
  </si>
  <si>
    <r>
      <t>Others</t>
    </r>
    <r>
      <rPr>
        <vertAlign val="superscript"/>
        <sz val="11"/>
        <rFont val="Times New Roman Baltic"/>
        <family val="1"/>
        <charset val="186"/>
      </rPr>
      <t>4</t>
    </r>
    <phoneticPr fontId="2"/>
  </si>
  <si>
    <t>District cooling plants</t>
  </si>
  <si>
    <t>Cooling and power plants</t>
  </si>
  <si>
    <t xml:space="preserve">   Gross chilled water production</t>
  </si>
  <si>
    <t xml:space="preserve">   Net chilled water production</t>
  </si>
  <si>
    <t xml:space="preserve">   Chilled water sold</t>
  </si>
  <si>
    <t>Heat sold</t>
  </si>
  <si>
    <t>B</t>
  </si>
  <si>
    <t>C</t>
  </si>
  <si>
    <t>Chilled water</t>
  </si>
  <si>
    <r>
      <t>Wastes</t>
    </r>
    <r>
      <rPr>
        <b/>
        <vertAlign val="superscript"/>
        <sz val="11"/>
        <rFont val="Times New Roman Baltic"/>
      </rPr>
      <t>1</t>
    </r>
  </si>
  <si>
    <r>
      <t>Biogas</t>
    </r>
    <r>
      <rPr>
        <b/>
        <vertAlign val="superscript"/>
        <sz val="11"/>
        <rFont val="Times New Roman Baltic"/>
      </rPr>
      <t>2</t>
    </r>
  </si>
  <si>
    <r>
      <t>Others</t>
    </r>
    <r>
      <rPr>
        <b/>
        <vertAlign val="superscript"/>
        <sz val="11"/>
        <rFont val="Times New Roman Baltic"/>
      </rPr>
      <t>3</t>
    </r>
  </si>
  <si>
    <t>1. Wastes includes renewable industrial wastes and municipal solid wastes</t>
  </si>
  <si>
    <t>2. Biogas includes landfill gas, sewage sludge gas, other biogas from anaerobic fermentation and biogases from thermal processes</t>
  </si>
  <si>
    <t>3. Others includes non-renewable industrial waste and municipal solid wastes</t>
  </si>
  <si>
    <t>Notes:</t>
  </si>
  <si>
    <r>
      <t>Chilled water</t>
    </r>
    <r>
      <rPr>
        <b/>
        <vertAlign val="superscript"/>
        <sz val="20"/>
        <rFont val="Times New Roman Baltic"/>
      </rPr>
      <t>4</t>
    </r>
    <r>
      <rPr>
        <b/>
        <sz val="20"/>
        <rFont val="Times New Roman Baltic"/>
        <family val="1"/>
        <charset val="186"/>
      </rPr>
      <t xml:space="preserve"> production (Table 1c)</t>
    </r>
  </si>
  <si>
    <t>million BTU</t>
  </si>
  <si>
    <t>Refiigeration ton-hour</t>
  </si>
  <si>
    <t>RTh</t>
  </si>
  <si>
    <t>mmbtu</t>
  </si>
  <si>
    <t>Useful conversion factors:</t>
  </si>
  <si>
    <t>1 MJ =</t>
  </si>
  <si>
    <t>kilocalories</t>
  </si>
  <si>
    <t>BTU</t>
  </si>
  <si>
    <t>Refrigeration ton</t>
  </si>
  <si>
    <t>1 RT =</t>
  </si>
  <si>
    <t>kW</t>
  </si>
  <si>
    <t>1 kW =</t>
  </si>
  <si>
    <t>RT</t>
  </si>
  <si>
    <t>BTU/minute</t>
  </si>
  <si>
    <t>kJ/s</t>
  </si>
  <si>
    <t>HP</t>
  </si>
  <si>
    <t>4. Chilled water produced in a district cooling plant that supplies the same to customers via pipeline network.</t>
  </si>
  <si>
    <t>Used for the production of chilled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</si>
</sst>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 Baltic"/>
      <family val="1"/>
      <charset val="186"/>
    </font>
    <font>
      <b/>
      <sz val="2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20"/>
      <name val="Times New Roman"/>
      <family val="1"/>
    </font>
    <font>
      <i/>
      <sz val="11"/>
      <name val="Times New Roman Baltic"/>
      <family val="1"/>
      <charset val="186"/>
    </font>
    <font>
      <b/>
      <sz val="11"/>
      <name val="Times New Roman"/>
      <family val="1"/>
    </font>
    <font>
      <sz val="11"/>
      <color indexed="22"/>
      <name val="Times New Roman"/>
      <family val="1"/>
    </font>
    <font>
      <sz val="9"/>
      <name val="Times New Roman"/>
      <family val="1"/>
    </font>
    <font>
      <b/>
      <vertAlign val="superscript"/>
      <sz val="20"/>
      <name val="Times New Roman Baltic"/>
      <family val="1"/>
      <charset val="186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u/>
      <sz val="11"/>
      <name val="Times New Roman"/>
      <family val="1"/>
    </font>
    <font>
      <b/>
      <sz val="10"/>
      <name val="Times New Roman"/>
      <family val="1"/>
    </font>
    <font>
      <b/>
      <sz val="11"/>
      <name val="ＭＳ Ｐゴシック"/>
      <family val="3"/>
      <charset val="128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name val="Times New Roman Baltic"/>
    </font>
    <font>
      <b/>
      <sz val="14"/>
      <name val="Times New Roman"/>
      <family val="1"/>
    </font>
    <font>
      <b/>
      <i/>
      <sz val="11"/>
      <color rgb="FF0070C0"/>
      <name val="Times New Roman Baltic"/>
    </font>
    <font>
      <sz val="9"/>
      <name val="Arial"/>
      <family val="2"/>
    </font>
    <font>
      <b/>
      <sz val="11"/>
      <name val="Times New Roman Baltic"/>
    </font>
    <font>
      <sz val="9"/>
      <name val="Times New Roman Baltic"/>
      <family val="1"/>
      <charset val="186"/>
    </font>
    <font>
      <vertAlign val="superscript"/>
      <sz val="11"/>
      <name val="Times New Roman Baltic"/>
      <family val="1"/>
      <charset val="186"/>
    </font>
    <font>
      <b/>
      <vertAlign val="superscript"/>
      <sz val="11"/>
      <name val="Times New Roman Baltic"/>
    </font>
    <font>
      <b/>
      <vertAlign val="superscript"/>
      <sz val="20"/>
      <name val="Times New Roman Baltic"/>
    </font>
  </fonts>
  <fills count="1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CFF"/>
        <bgColor indexed="64"/>
      </patternFill>
    </fill>
  </fills>
  <borders count="11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/>
    <xf numFmtId="0" fontId="24" fillId="0" borderId="0"/>
  </cellStyleXfs>
  <cellXfs count="421">
    <xf numFmtId="0" fontId="0" fillId="0" borderId="0" xfId="0"/>
    <xf numFmtId="0" fontId="8" fillId="2" borderId="0" xfId="0" applyFont="1" applyFill="1" applyAlignment="1" applyProtection="1">
      <alignment horizontal="left"/>
    </xf>
    <xf numFmtId="0" fontId="6" fillId="2" borderId="0" xfId="0" applyFont="1" applyFill="1" applyProtection="1"/>
    <xf numFmtId="0" fontId="6" fillId="0" borderId="0" xfId="0" applyFont="1" applyProtection="1"/>
    <xf numFmtId="0" fontId="14" fillId="2" borderId="0" xfId="0" applyFont="1" applyFill="1" applyProtection="1"/>
    <xf numFmtId="0" fontId="15" fillId="0" borderId="1" xfId="0" quotePrefix="1" applyFont="1" applyFill="1" applyBorder="1" applyAlignment="1" applyProtection="1">
      <alignment horizontal="right"/>
    </xf>
    <xf numFmtId="0" fontId="15" fillId="0" borderId="1" xfId="0" applyFont="1" applyFill="1" applyBorder="1" applyAlignment="1" applyProtection="1">
      <alignment horizontal="right"/>
    </xf>
    <xf numFmtId="0" fontId="17" fillId="2" borderId="0" xfId="0" applyFont="1" applyFill="1" applyProtection="1"/>
    <xf numFmtId="0" fontId="6" fillId="0" borderId="1" xfId="0" applyFont="1" applyFill="1" applyBorder="1" applyProtection="1">
      <protection locked="0"/>
    </xf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3" fillId="0" borderId="0" xfId="0" applyFont="1" applyBorder="1" applyProtection="1"/>
    <xf numFmtId="0" fontId="3" fillId="0" borderId="20" xfId="0" applyFont="1" applyBorder="1" applyAlignment="1" applyProtection="1">
      <alignment horizontal="center"/>
    </xf>
    <xf numFmtId="38" fontId="3" fillId="3" borderId="21" xfId="1" applyFont="1" applyFill="1" applyBorder="1" applyProtection="1"/>
    <xf numFmtId="0" fontId="3" fillId="0" borderId="22" xfId="0" applyFont="1" applyBorder="1" applyProtection="1"/>
    <xf numFmtId="0" fontId="3" fillId="0" borderId="23" xfId="0" applyFont="1" applyBorder="1" applyAlignment="1" applyProtection="1">
      <alignment horizontal="center"/>
    </xf>
    <xf numFmtId="38" fontId="3" fillId="3" borderId="26" xfId="1" applyFont="1" applyFill="1" applyBorder="1" applyProtection="1"/>
    <xf numFmtId="38" fontId="5" fillId="3" borderId="30" xfId="1" applyFont="1" applyFill="1" applyBorder="1" applyProtection="1"/>
    <xf numFmtId="0" fontId="3" fillId="0" borderId="31" xfId="0" applyFont="1" applyBorder="1" applyProtection="1"/>
    <xf numFmtId="0" fontId="3" fillId="0" borderId="32" xfId="0" applyFont="1" applyBorder="1" applyAlignment="1" applyProtection="1">
      <alignment horizontal="center"/>
    </xf>
    <xf numFmtId="38" fontId="3" fillId="3" borderId="33" xfId="1" applyFont="1" applyFill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38" fontId="3" fillId="0" borderId="34" xfId="1" applyFont="1" applyFill="1" applyBorder="1" applyProtection="1">
      <protection locked="0"/>
    </xf>
    <xf numFmtId="0" fontId="3" fillId="0" borderId="36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5" fillId="0" borderId="36" xfId="0" applyFont="1" applyBorder="1" applyProtection="1"/>
    <xf numFmtId="38" fontId="5" fillId="3" borderId="36" xfId="1" applyFont="1" applyFill="1" applyBorder="1" applyProtection="1"/>
    <xf numFmtId="38" fontId="5" fillId="3" borderId="38" xfId="1" applyFont="1" applyFill="1" applyBorder="1" applyProtection="1"/>
    <xf numFmtId="0" fontId="5" fillId="0" borderId="39" xfId="0" applyFont="1" applyBorder="1" applyProtection="1"/>
    <xf numFmtId="0" fontId="3" fillId="0" borderId="40" xfId="0" applyFont="1" applyBorder="1" applyAlignment="1" applyProtection="1">
      <alignment horizontal="center"/>
    </xf>
    <xf numFmtId="38" fontId="5" fillId="3" borderId="39" xfId="1" applyFont="1" applyFill="1" applyBorder="1" applyProtection="1"/>
    <xf numFmtId="0" fontId="3" fillId="0" borderId="41" xfId="0" applyFont="1" applyBorder="1" applyProtection="1"/>
    <xf numFmtId="0" fontId="3" fillId="0" borderId="21" xfId="0" applyFont="1" applyBorder="1" applyAlignment="1" applyProtection="1">
      <alignment horizontal="center"/>
    </xf>
    <xf numFmtId="0" fontId="3" fillId="0" borderId="42" xfId="0" applyFont="1" applyBorder="1" applyProtection="1"/>
    <xf numFmtId="0" fontId="3" fillId="0" borderId="26" xfId="0" applyFont="1" applyBorder="1" applyAlignment="1" applyProtection="1">
      <alignment horizontal="center"/>
    </xf>
    <xf numFmtId="0" fontId="5" fillId="0" borderId="37" xfId="0" applyFont="1" applyBorder="1" applyProtection="1"/>
    <xf numFmtId="38" fontId="5" fillId="3" borderId="37" xfId="1" applyFont="1" applyFill="1" applyBorder="1" applyProtection="1"/>
    <xf numFmtId="38" fontId="5" fillId="3" borderId="15" xfId="1" applyFont="1" applyFill="1" applyBorder="1" applyProtection="1"/>
    <xf numFmtId="38" fontId="3" fillId="0" borderId="41" xfId="1" applyFont="1" applyFill="1" applyBorder="1" applyProtection="1">
      <protection locked="0"/>
    </xf>
    <xf numFmtId="38" fontId="3" fillId="0" borderId="43" xfId="1" applyFont="1" applyFill="1" applyBorder="1" applyProtection="1">
      <protection locked="0"/>
    </xf>
    <xf numFmtId="38" fontId="3" fillId="0" borderId="42" xfId="1" applyFont="1" applyFill="1" applyBorder="1" applyProtection="1">
      <protection locked="0"/>
    </xf>
    <xf numFmtId="38" fontId="3" fillId="0" borderId="44" xfId="1" applyFont="1" applyFill="1" applyBorder="1" applyProtection="1">
      <protection locked="0"/>
    </xf>
    <xf numFmtId="38" fontId="3" fillId="0" borderId="19" xfId="1" applyFont="1" applyFill="1" applyBorder="1" applyProtection="1">
      <protection locked="0"/>
    </xf>
    <xf numFmtId="38" fontId="3" fillId="0" borderId="45" xfId="1" applyFont="1" applyFill="1" applyBorder="1" applyProtection="1">
      <protection locked="0"/>
    </xf>
    <xf numFmtId="38" fontId="3" fillId="0" borderId="31" xfId="1" applyFont="1" applyFill="1" applyBorder="1" applyProtection="1">
      <protection locked="0"/>
    </xf>
    <xf numFmtId="38" fontId="3" fillId="0" borderId="46" xfId="1" applyFont="1" applyFill="1" applyBorder="1" applyProtection="1">
      <protection locked="0"/>
    </xf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8" fillId="0" borderId="0" xfId="0" applyFont="1" applyBorder="1" applyProtection="1"/>
    <xf numFmtId="0" fontId="8" fillId="0" borderId="0" xfId="0" applyFont="1" applyBorder="1" applyAlignment="1" applyProtection="1">
      <alignment horizontal="center"/>
    </xf>
    <xf numFmtId="0" fontId="6" fillId="0" borderId="47" xfId="0" applyFont="1" applyBorder="1" applyAlignment="1" applyProtection="1">
      <alignment horizontal="center" vertical="center" wrapText="1"/>
    </xf>
    <xf numFmtId="0" fontId="6" fillId="0" borderId="48" xfId="0" applyFont="1" applyBorder="1" applyAlignment="1" applyProtection="1">
      <alignment horizontal="center" vertical="center" wrapText="1"/>
    </xf>
    <xf numFmtId="0" fontId="6" fillId="0" borderId="49" xfId="0" applyFont="1" applyBorder="1" applyAlignment="1" applyProtection="1">
      <alignment horizontal="center" vertical="center" wrapText="1"/>
    </xf>
    <xf numFmtId="0" fontId="6" fillId="0" borderId="50" xfId="0" applyFont="1" applyBorder="1" applyAlignment="1" applyProtection="1">
      <alignment horizontal="center" vertical="center" wrapText="1"/>
    </xf>
    <xf numFmtId="0" fontId="6" fillId="0" borderId="41" xfId="0" applyFont="1" applyBorder="1" applyAlignment="1" applyProtection="1">
      <alignment horizontal="center" vertical="center" wrapText="1"/>
    </xf>
    <xf numFmtId="0" fontId="6" fillId="0" borderId="51" xfId="0" applyFont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 wrapText="1"/>
    </xf>
    <xf numFmtId="0" fontId="6" fillId="0" borderId="52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6" fillId="0" borderId="53" xfId="0" applyFont="1" applyBorder="1" applyAlignment="1" applyProtection="1">
      <alignment horizontal="center" wrapText="1"/>
    </xf>
    <xf numFmtId="0" fontId="6" fillId="0" borderId="31" xfId="0" applyFont="1" applyBorder="1" applyAlignment="1" applyProtection="1">
      <alignment horizontal="center" wrapText="1"/>
    </xf>
    <xf numFmtId="0" fontId="6" fillId="0" borderId="46" xfId="0" applyFont="1" applyBorder="1" applyAlignment="1" applyProtection="1">
      <alignment horizontal="center" wrapText="1"/>
    </xf>
    <xf numFmtId="0" fontId="10" fillId="5" borderId="2" xfId="0" applyFont="1" applyFill="1" applyBorder="1" applyProtection="1"/>
    <xf numFmtId="0" fontId="6" fillId="5" borderId="3" xfId="0" applyFont="1" applyFill="1" applyBorder="1" applyAlignment="1" applyProtection="1">
      <alignment horizontal="center"/>
    </xf>
    <xf numFmtId="0" fontId="6" fillId="5" borderId="3" xfId="0" applyFont="1" applyFill="1" applyBorder="1" applyProtection="1"/>
    <xf numFmtId="0" fontId="6" fillId="5" borderId="18" xfId="0" applyFont="1" applyFill="1" applyBorder="1" applyProtection="1"/>
    <xf numFmtId="0" fontId="6" fillId="5" borderId="2" xfId="0" applyFont="1" applyFill="1" applyBorder="1" applyProtection="1"/>
    <xf numFmtId="0" fontId="6" fillId="5" borderId="51" xfId="0" applyFont="1" applyFill="1" applyBorder="1" applyProtection="1"/>
    <xf numFmtId="0" fontId="6" fillId="0" borderId="19" xfId="0" applyFont="1" applyBorder="1" applyProtection="1"/>
    <xf numFmtId="0" fontId="6" fillId="0" borderId="45" xfId="0" applyFont="1" applyBorder="1" applyAlignment="1" applyProtection="1">
      <alignment horizontal="center"/>
    </xf>
    <xf numFmtId="38" fontId="6" fillId="3" borderId="54" xfId="1" applyFont="1" applyFill="1" applyBorder="1" applyProtection="1"/>
    <xf numFmtId="38" fontId="6" fillId="3" borderId="55" xfId="1" applyFont="1" applyFill="1" applyBorder="1" applyProtection="1"/>
    <xf numFmtId="38" fontId="6" fillId="4" borderId="56" xfId="1" applyFont="1" applyFill="1" applyBorder="1" applyProtection="1"/>
    <xf numFmtId="38" fontId="6" fillId="4" borderId="11" xfId="1" applyFont="1" applyFill="1" applyBorder="1" applyProtection="1"/>
    <xf numFmtId="0" fontId="6" fillId="4" borderId="22" xfId="0" applyFont="1" applyFill="1" applyBorder="1" applyProtection="1"/>
    <xf numFmtId="0" fontId="6" fillId="4" borderId="51" xfId="0" applyFont="1" applyFill="1" applyBorder="1" applyProtection="1"/>
    <xf numFmtId="0" fontId="6" fillId="0" borderId="22" xfId="0" applyFont="1" applyBorder="1" applyProtection="1"/>
    <xf numFmtId="0" fontId="6" fillId="0" borderId="51" xfId="0" applyFont="1" applyBorder="1" applyAlignment="1" applyProtection="1">
      <alignment horizontal="center"/>
    </xf>
    <xf numFmtId="38" fontId="6" fillId="4" borderId="57" xfId="1" applyFont="1" applyFill="1" applyBorder="1" applyProtection="1"/>
    <xf numFmtId="38" fontId="6" fillId="4" borderId="58" xfId="1" applyFont="1" applyFill="1" applyBorder="1" applyProtection="1"/>
    <xf numFmtId="38" fontId="6" fillId="3" borderId="59" xfId="1" applyFont="1" applyFill="1" applyBorder="1" applyProtection="1"/>
    <xf numFmtId="38" fontId="6" fillId="3" borderId="21" xfId="1" applyFont="1" applyFill="1" applyBorder="1" applyProtection="1"/>
    <xf numFmtId="0" fontId="6" fillId="4" borderId="41" xfId="0" applyFont="1" applyFill="1" applyBorder="1" applyProtection="1"/>
    <xf numFmtId="0" fontId="6" fillId="4" borderId="43" xfId="0" applyFont="1" applyFill="1" applyBorder="1" applyProtection="1"/>
    <xf numFmtId="0" fontId="6" fillId="0" borderId="37" xfId="0" applyFont="1" applyBorder="1" applyProtection="1"/>
    <xf numFmtId="0" fontId="6" fillId="0" borderId="15" xfId="0" applyFont="1" applyBorder="1" applyAlignment="1" applyProtection="1">
      <alignment horizontal="center"/>
    </xf>
    <xf numFmtId="38" fontId="6" fillId="4" borderId="54" xfId="1" applyFont="1" applyFill="1" applyBorder="1" applyProtection="1"/>
    <xf numFmtId="38" fontId="6" fillId="4" borderId="55" xfId="1" applyFont="1" applyFill="1" applyBorder="1" applyProtection="1"/>
    <xf numFmtId="0" fontId="6" fillId="0" borderId="43" xfId="0" applyFont="1" applyBorder="1" applyAlignment="1" applyProtection="1">
      <alignment horizontal="center"/>
    </xf>
    <xf numFmtId="0" fontId="11" fillId="4" borderId="41" xfId="0" applyFont="1" applyFill="1" applyBorder="1" applyProtection="1"/>
    <xf numFmtId="0" fontId="6" fillId="4" borderId="43" xfId="0" applyFont="1" applyFill="1" applyBorder="1" applyAlignment="1" applyProtection="1">
      <alignment horizontal="center"/>
    </xf>
    <xf numFmtId="0" fontId="6" fillId="0" borderId="60" xfId="0" applyFont="1" applyBorder="1" applyAlignment="1" applyProtection="1">
      <alignment horizontal="center"/>
    </xf>
    <xf numFmtId="0" fontId="6" fillId="0" borderId="24" xfId="0" applyFont="1" applyBorder="1" applyProtection="1"/>
    <xf numFmtId="0" fontId="6" fillId="0" borderId="61" xfId="0" applyFont="1" applyBorder="1" applyAlignment="1" applyProtection="1">
      <alignment horizontal="center"/>
    </xf>
    <xf numFmtId="38" fontId="6" fillId="3" borderId="62" xfId="1" applyFont="1" applyFill="1" applyBorder="1" applyProtection="1"/>
    <xf numFmtId="38" fontId="6" fillId="3" borderId="63" xfId="1" applyFont="1" applyFill="1" applyBorder="1" applyProtection="1"/>
    <xf numFmtId="38" fontId="6" fillId="3" borderId="64" xfId="1" applyFont="1" applyFill="1" applyBorder="1" applyProtection="1"/>
    <xf numFmtId="38" fontId="6" fillId="3" borderId="26" xfId="1" applyFont="1" applyFill="1" applyBorder="1" applyProtection="1"/>
    <xf numFmtId="0" fontId="6" fillId="4" borderId="42" xfId="0" applyFont="1" applyFill="1" applyBorder="1" applyProtection="1"/>
    <xf numFmtId="0" fontId="6" fillId="4" borderId="44" xfId="0" applyFont="1" applyFill="1" applyBorder="1" applyAlignment="1" applyProtection="1">
      <alignment horizontal="center"/>
    </xf>
    <xf numFmtId="0" fontId="10" fillId="5" borderId="65" xfId="0" applyFont="1" applyFill="1" applyBorder="1" applyProtection="1"/>
    <xf numFmtId="0" fontId="6" fillId="5" borderId="28" xfId="0" applyFont="1" applyFill="1" applyBorder="1" applyAlignment="1" applyProtection="1">
      <alignment horizontal="center"/>
    </xf>
    <xf numFmtId="38" fontId="6" fillId="5" borderId="28" xfId="1" applyFont="1" applyFill="1" applyBorder="1" applyProtection="1"/>
    <xf numFmtId="38" fontId="6" fillId="5" borderId="30" xfId="1" applyFont="1" applyFill="1" applyBorder="1" applyProtection="1"/>
    <xf numFmtId="0" fontId="6" fillId="5" borderId="65" xfId="0" applyFont="1" applyFill="1" applyBorder="1" applyProtection="1"/>
    <xf numFmtId="0" fontId="6" fillId="5" borderId="30" xfId="0" applyFont="1" applyFill="1" applyBorder="1" applyAlignment="1" applyProtection="1">
      <alignment horizontal="center"/>
    </xf>
    <xf numFmtId="38" fontId="6" fillId="3" borderId="66" xfId="1" applyFont="1" applyFill="1" applyBorder="1" applyProtection="1"/>
    <xf numFmtId="0" fontId="6" fillId="4" borderId="51" xfId="0" applyFont="1" applyFill="1" applyBorder="1" applyAlignment="1" applyProtection="1">
      <alignment horizontal="center"/>
    </xf>
    <xf numFmtId="38" fontId="6" fillId="4" borderId="67" xfId="1" applyFont="1" applyFill="1" applyBorder="1" applyProtection="1"/>
    <xf numFmtId="38" fontId="6" fillId="3" borderId="57" xfId="1" applyFont="1" applyFill="1" applyBorder="1" applyProtection="1"/>
    <xf numFmtId="38" fontId="6" fillId="3" borderId="56" xfId="1" applyFont="1" applyFill="1" applyBorder="1" applyProtection="1"/>
    <xf numFmtId="38" fontId="6" fillId="3" borderId="11" xfId="1" applyFont="1" applyFill="1" applyBorder="1" applyProtection="1"/>
    <xf numFmtId="0" fontId="6" fillId="0" borderId="68" xfId="0" applyFont="1" applyBorder="1" applyProtection="1"/>
    <xf numFmtId="0" fontId="6" fillId="0" borderId="31" xfId="0" applyFont="1" applyBorder="1" applyProtection="1"/>
    <xf numFmtId="0" fontId="6" fillId="0" borderId="46" xfId="0" applyFont="1" applyBorder="1" applyAlignment="1" applyProtection="1">
      <alignment horizontal="center"/>
    </xf>
    <xf numFmtId="38" fontId="6" fillId="3" borderId="69" xfId="1" applyFont="1" applyFill="1" applyBorder="1" applyProtection="1"/>
    <xf numFmtId="38" fontId="6" fillId="3" borderId="70" xfId="1" applyFont="1" applyFill="1" applyBorder="1" applyProtection="1"/>
    <xf numFmtId="38" fontId="6" fillId="3" borderId="71" xfId="1" applyFont="1" applyFill="1" applyBorder="1" applyProtection="1"/>
    <xf numFmtId="38" fontId="6" fillId="3" borderId="33" xfId="1" applyFont="1" applyFill="1" applyBorder="1" applyProtection="1"/>
    <xf numFmtId="0" fontId="6" fillId="4" borderId="72" xfId="0" applyFont="1" applyFill="1" applyBorder="1" applyProtection="1"/>
    <xf numFmtId="0" fontId="6" fillId="4" borderId="73" xfId="0" applyFont="1" applyFill="1" applyBorder="1" applyProtection="1"/>
    <xf numFmtId="0" fontId="6" fillId="0" borderId="0" xfId="0" applyFont="1" applyAlignment="1" applyProtection="1">
      <alignment horizontal="center"/>
    </xf>
    <xf numFmtId="176" fontId="6" fillId="0" borderId="0" xfId="1" applyNumberFormat="1" applyFont="1" applyProtection="1"/>
    <xf numFmtId="0" fontId="10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176" fontId="6" fillId="0" borderId="0" xfId="1" applyNumberFormat="1" applyFont="1" applyFill="1" applyBorder="1" applyProtection="1"/>
    <xf numFmtId="0" fontId="6" fillId="0" borderId="0" xfId="0" applyFont="1" applyFill="1" applyBorder="1" applyProtection="1"/>
    <xf numFmtId="0" fontId="6" fillId="0" borderId="36" xfId="0" applyFont="1" applyBorder="1" applyProtection="1"/>
    <xf numFmtId="0" fontId="6" fillId="0" borderId="6" xfId="0" applyFont="1" applyBorder="1" applyAlignment="1" applyProtection="1">
      <alignment horizontal="center"/>
    </xf>
    <xf numFmtId="9" fontId="6" fillId="3" borderId="4" xfId="3" applyFont="1" applyFill="1" applyBorder="1" applyAlignment="1" applyProtection="1">
      <alignment horizontal="right"/>
    </xf>
    <xf numFmtId="9" fontId="6" fillId="3" borderId="74" xfId="3" applyFont="1" applyFill="1" applyBorder="1" applyAlignment="1" applyProtection="1">
      <alignment horizontal="right"/>
    </xf>
    <xf numFmtId="9" fontId="6" fillId="3" borderId="75" xfId="3" applyFont="1" applyFill="1" applyBorder="1" applyAlignment="1" applyProtection="1">
      <alignment horizontal="right"/>
    </xf>
    <xf numFmtId="0" fontId="6" fillId="0" borderId="23" xfId="0" applyFont="1" applyBorder="1" applyAlignment="1" applyProtection="1">
      <alignment horizontal="center"/>
    </xf>
    <xf numFmtId="9" fontId="6" fillId="3" borderId="57" xfId="3" applyFont="1" applyFill="1" applyBorder="1" applyAlignment="1" applyProtection="1">
      <alignment horizontal="right"/>
    </xf>
    <xf numFmtId="9" fontId="6" fillId="3" borderId="67" xfId="3" applyFont="1" applyFill="1" applyBorder="1" applyAlignment="1" applyProtection="1">
      <alignment horizontal="right"/>
    </xf>
    <xf numFmtId="9" fontId="6" fillId="3" borderId="21" xfId="3" applyFont="1" applyFill="1" applyBorder="1" applyAlignment="1" applyProtection="1">
      <alignment horizontal="right"/>
    </xf>
    <xf numFmtId="0" fontId="6" fillId="0" borderId="76" xfId="0" applyFont="1" applyBorder="1" applyAlignment="1" applyProtection="1">
      <alignment horizontal="center"/>
    </xf>
    <xf numFmtId="0" fontId="6" fillId="0" borderId="32" xfId="0" applyFont="1" applyBorder="1" applyAlignment="1" applyProtection="1">
      <alignment horizontal="center"/>
    </xf>
    <xf numFmtId="9" fontId="6" fillId="3" borderId="69" xfId="3" applyFont="1" applyFill="1" applyBorder="1" applyAlignment="1" applyProtection="1">
      <alignment horizontal="right"/>
    </xf>
    <xf numFmtId="9" fontId="6" fillId="3" borderId="77" xfId="3" applyFont="1" applyFill="1" applyBorder="1" applyAlignment="1" applyProtection="1">
      <alignment horizontal="right"/>
    </xf>
    <xf numFmtId="9" fontId="6" fillId="3" borderId="33" xfId="3" applyFont="1" applyFill="1" applyBorder="1" applyAlignment="1" applyProtection="1">
      <alignment horizontal="right"/>
    </xf>
    <xf numFmtId="38" fontId="6" fillId="0" borderId="57" xfId="1" applyFont="1" applyBorder="1" applyProtection="1">
      <protection locked="0"/>
    </xf>
    <xf numFmtId="38" fontId="6" fillId="0" borderId="58" xfId="1" applyFont="1" applyBorder="1" applyProtection="1">
      <protection locked="0"/>
    </xf>
    <xf numFmtId="38" fontId="6" fillId="0" borderId="59" xfId="1" applyFont="1" applyBorder="1" applyProtection="1">
      <protection locked="0"/>
    </xf>
    <xf numFmtId="38" fontId="6" fillId="0" borderId="21" xfId="1" applyFont="1" applyBorder="1" applyProtection="1">
      <protection locked="0"/>
    </xf>
    <xf numFmtId="0" fontId="6" fillId="0" borderId="41" xfId="0" applyFont="1" applyBorder="1" applyProtection="1">
      <protection locked="0"/>
    </xf>
    <xf numFmtId="38" fontId="6" fillId="0" borderId="67" xfId="1" applyFont="1" applyBorder="1" applyProtection="1">
      <protection locked="0"/>
    </xf>
    <xf numFmtId="38" fontId="3" fillId="0" borderId="41" xfId="1" applyFont="1" applyBorder="1" applyProtection="1">
      <protection locked="0"/>
    </xf>
    <xf numFmtId="38" fontId="3" fillId="0" borderId="43" xfId="1" applyFont="1" applyBorder="1" applyProtection="1">
      <protection locked="0"/>
    </xf>
    <xf numFmtId="38" fontId="3" fillId="0" borderId="37" xfId="1" applyFont="1" applyBorder="1" applyProtection="1">
      <protection locked="0"/>
    </xf>
    <xf numFmtId="38" fontId="3" fillId="0" borderId="15" xfId="1" applyFont="1" applyBorder="1" applyProtection="1">
      <protection locked="0"/>
    </xf>
    <xf numFmtId="38" fontId="3" fillId="0" borderId="42" xfId="1" applyFont="1" applyBorder="1" applyProtection="1">
      <protection locked="0"/>
    </xf>
    <xf numFmtId="38" fontId="3" fillId="0" borderId="44" xfId="1" applyFont="1" applyBorder="1" applyProtection="1">
      <protection locked="0"/>
    </xf>
    <xf numFmtId="38" fontId="3" fillId="0" borderId="22" xfId="1" applyFont="1" applyBorder="1" applyProtection="1">
      <protection locked="0"/>
    </xf>
    <xf numFmtId="38" fontId="3" fillId="0" borderId="31" xfId="1" applyFont="1" applyBorder="1" applyProtection="1">
      <protection locked="0"/>
    </xf>
    <xf numFmtId="38" fontId="3" fillId="0" borderId="46" xfId="1" applyFont="1" applyBorder="1" applyProtection="1">
      <protection locked="0"/>
    </xf>
    <xf numFmtId="0" fontId="4" fillId="0" borderId="0" xfId="0" applyFont="1" applyBorder="1" applyProtection="1"/>
    <xf numFmtId="0" fontId="3" fillId="0" borderId="72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0" fontId="3" fillId="0" borderId="79" xfId="0" applyFont="1" applyBorder="1" applyAlignment="1" applyProtection="1">
      <alignment horizontal="center"/>
    </xf>
    <xf numFmtId="38" fontId="3" fillId="3" borderId="37" xfId="1" applyFont="1" applyFill="1" applyBorder="1" applyProtection="1"/>
    <xf numFmtId="38" fontId="3" fillId="3" borderId="15" xfId="1" applyFont="1" applyFill="1" applyBorder="1" applyProtection="1"/>
    <xf numFmtId="0" fontId="3" fillId="0" borderId="58" xfId="0" applyFont="1" applyBorder="1" applyAlignment="1" applyProtection="1">
      <alignment horizontal="center"/>
    </xf>
    <xf numFmtId="38" fontId="3" fillId="3" borderId="41" xfId="1" applyFont="1" applyFill="1" applyBorder="1" applyProtection="1"/>
    <xf numFmtId="38" fontId="3" fillId="3" borderId="43" xfId="1" applyFont="1" applyFill="1" applyBorder="1" applyProtection="1"/>
    <xf numFmtId="0" fontId="3" fillId="0" borderId="37" xfId="0" applyFont="1" applyBorder="1" applyProtection="1"/>
    <xf numFmtId="0" fontId="3" fillId="0" borderId="13" xfId="0" applyFont="1" applyBorder="1" applyAlignment="1" applyProtection="1">
      <alignment horizontal="center"/>
    </xf>
    <xf numFmtId="0" fontId="3" fillId="0" borderId="80" xfId="0" applyFont="1" applyBorder="1" applyProtection="1"/>
    <xf numFmtId="0" fontId="3" fillId="0" borderId="81" xfId="0" applyFont="1" applyBorder="1" applyAlignment="1" applyProtection="1">
      <alignment horizontal="center"/>
    </xf>
    <xf numFmtId="38" fontId="3" fillId="3" borderId="80" xfId="1" applyFont="1" applyFill="1" applyBorder="1" applyProtection="1"/>
    <xf numFmtId="38" fontId="3" fillId="3" borderId="82" xfId="1" applyFont="1" applyFill="1" applyBorder="1" applyProtection="1"/>
    <xf numFmtId="0" fontId="3" fillId="0" borderId="41" xfId="0" applyFont="1" applyFill="1" applyBorder="1" applyProtection="1"/>
    <xf numFmtId="0" fontId="3" fillId="0" borderId="83" xfId="0" applyFont="1" applyBorder="1" applyAlignment="1" applyProtection="1">
      <alignment horizontal="center"/>
    </xf>
    <xf numFmtId="38" fontId="3" fillId="3" borderId="39" xfId="1" applyFont="1" applyFill="1" applyBorder="1" applyProtection="1"/>
    <xf numFmtId="38" fontId="3" fillId="3" borderId="30" xfId="1" applyFont="1" applyFill="1" applyBorder="1" applyProtection="1"/>
    <xf numFmtId="0" fontId="3" fillId="0" borderId="63" xfId="0" applyFont="1" applyBorder="1" applyAlignment="1" applyProtection="1">
      <alignment horizontal="center"/>
    </xf>
    <xf numFmtId="0" fontId="3" fillId="0" borderId="55" xfId="0" applyFont="1" applyBorder="1" applyAlignment="1" applyProtection="1">
      <alignment horizontal="center"/>
    </xf>
    <xf numFmtId="0" fontId="3" fillId="0" borderId="84" xfId="0" applyFont="1" applyBorder="1" applyAlignment="1" applyProtection="1">
      <alignment horizontal="center"/>
    </xf>
    <xf numFmtId="0" fontId="9" fillId="0" borderId="0" xfId="0" applyFont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/>
    </xf>
    <xf numFmtId="0" fontId="3" fillId="0" borderId="86" xfId="0" applyFont="1" applyBorder="1" applyAlignment="1" applyProtection="1">
      <alignment horizontal="center"/>
    </xf>
    <xf numFmtId="0" fontId="3" fillId="0" borderId="87" xfId="0" applyFont="1" applyBorder="1" applyAlignment="1" applyProtection="1">
      <alignment horizontal="center"/>
    </xf>
    <xf numFmtId="0" fontId="3" fillId="0" borderId="86" xfId="0" applyFont="1" applyBorder="1" applyAlignment="1" applyProtection="1">
      <alignment horizontal="center" wrapText="1"/>
    </xf>
    <xf numFmtId="0" fontId="3" fillId="0" borderId="2" xfId="0" applyFont="1" applyBorder="1" applyProtection="1"/>
    <xf numFmtId="0" fontId="3" fillId="0" borderId="75" xfId="0" applyFont="1" applyBorder="1" applyAlignment="1" applyProtection="1">
      <alignment horizontal="center"/>
    </xf>
    <xf numFmtId="38" fontId="3" fillId="3" borderId="75" xfId="1" applyFont="1" applyFill="1" applyBorder="1" applyProtection="1"/>
    <xf numFmtId="0" fontId="3" fillId="0" borderId="88" xfId="0" applyFont="1" applyBorder="1" applyProtection="1"/>
    <xf numFmtId="38" fontId="3" fillId="3" borderId="32" xfId="1" applyFont="1" applyFill="1" applyBorder="1" applyProtection="1"/>
    <xf numFmtId="0" fontId="12" fillId="0" borderId="0" xfId="0" applyFont="1" applyProtection="1"/>
    <xf numFmtId="38" fontId="3" fillId="0" borderId="78" xfId="1" applyFont="1" applyBorder="1" applyProtection="1">
      <protection locked="0"/>
    </xf>
    <xf numFmtId="38" fontId="3" fillId="0" borderId="89" xfId="1" applyFont="1" applyBorder="1" applyProtection="1">
      <protection locked="0"/>
    </xf>
    <xf numFmtId="38" fontId="3" fillId="0" borderId="4" xfId="1" applyFont="1" applyBorder="1" applyProtection="1">
      <protection locked="0"/>
    </xf>
    <xf numFmtId="38" fontId="3" fillId="0" borderId="90" xfId="1" applyFont="1" applyBorder="1" applyProtection="1">
      <protection locked="0"/>
    </xf>
    <xf numFmtId="38" fontId="3" fillId="0" borderId="35" xfId="1" applyFont="1" applyFill="1" applyBorder="1" applyProtection="1">
      <protection locked="0"/>
    </xf>
    <xf numFmtId="38" fontId="3" fillId="0" borderId="84" xfId="1" applyFont="1" applyFill="1" applyBorder="1" applyProtection="1">
      <protection locked="0"/>
    </xf>
    <xf numFmtId="0" fontId="4" fillId="0" borderId="0" xfId="2" applyFont="1" applyProtection="1">
      <alignment vertical="center"/>
    </xf>
    <xf numFmtId="0" fontId="1" fillId="0" borderId="0" xfId="2">
      <alignment vertical="center"/>
    </xf>
    <xf numFmtId="0" fontId="1" fillId="0" borderId="0" xfId="2" applyAlignment="1">
      <alignment horizontal="center" vertical="center"/>
    </xf>
    <xf numFmtId="0" fontId="8" fillId="0" borderId="0" xfId="2" applyFont="1" applyProtection="1">
      <alignment vertical="center"/>
    </xf>
    <xf numFmtId="0" fontId="18" fillId="0" borderId="0" xfId="2" applyFont="1">
      <alignment vertical="center"/>
    </xf>
    <xf numFmtId="0" fontId="1" fillId="4" borderId="91" xfId="2" applyFill="1" applyBorder="1" applyAlignment="1">
      <alignment horizontal="center" vertical="center"/>
    </xf>
    <xf numFmtId="0" fontId="1" fillId="0" borderId="69" xfId="2" applyBorder="1" applyAlignment="1">
      <alignment horizontal="center" vertical="center"/>
    </xf>
    <xf numFmtId="0" fontId="1" fillId="0" borderId="86" xfId="2" applyBorder="1" applyAlignment="1">
      <alignment horizontal="center" vertical="center"/>
    </xf>
    <xf numFmtId="0" fontId="1" fillId="0" borderId="77" xfId="2" applyBorder="1" applyAlignment="1">
      <alignment horizontal="center" vertical="center"/>
    </xf>
    <xf numFmtId="0" fontId="1" fillId="0" borderId="71" xfId="2" applyBorder="1" applyAlignment="1">
      <alignment horizontal="center" vertical="center"/>
    </xf>
    <xf numFmtId="0" fontId="1" fillId="0" borderId="92" xfId="2" applyBorder="1" applyAlignment="1">
      <alignment horizontal="center" vertical="center"/>
    </xf>
    <xf numFmtId="0" fontId="1" fillId="0" borderId="93" xfId="2" applyBorder="1" applyAlignment="1">
      <alignment horizontal="center" vertical="center"/>
    </xf>
    <xf numFmtId="0" fontId="1" fillId="0" borderId="57" xfId="2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0" fontId="1" fillId="0" borderId="67" xfId="2" applyBorder="1" applyAlignment="1">
      <alignment horizontal="center" vertical="center"/>
    </xf>
    <xf numFmtId="0" fontId="1" fillId="0" borderId="59" xfId="2" applyBorder="1" applyAlignment="1">
      <alignment horizontal="center" vertical="center"/>
    </xf>
    <xf numFmtId="0" fontId="1" fillId="0" borderId="94" xfId="2" applyBorder="1">
      <alignment vertical="center"/>
    </xf>
    <xf numFmtId="0" fontId="1" fillId="0" borderId="95" xfId="2" applyBorder="1" applyAlignment="1">
      <alignment horizontal="center" vertical="center"/>
    </xf>
    <xf numFmtId="0" fontId="1" fillId="0" borderId="62" xfId="2" applyBorder="1" applyAlignment="1">
      <alignment horizontal="center" vertical="center"/>
    </xf>
    <xf numFmtId="0" fontId="1" fillId="0" borderId="96" xfId="2" applyBorder="1" applyAlignment="1">
      <alignment horizontal="center" vertical="center"/>
    </xf>
    <xf numFmtId="0" fontId="1" fillId="0" borderId="97" xfId="2" applyBorder="1" applyAlignment="1">
      <alignment horizontal="center" vertical="center"/>
    </xf>
    <xf numFmtId="0" fontId="1" fillId="0" borderId="64" xfId="2" applyBorder="1" applyAlignment="1">
      <alignment horizontal="center" vertical="center"/>
    </xf>
    <xf numFmtId="0" fontId="1" fillId="0" borderId="98" xfId="2" applyBorder="1">
      <alignment vertical="center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38" fontId="3" fillId="8" borderId="41" xfId="1" applyFont="1" applyFill="1" applyBorder="1" applyProtection="1">
      <protection locked="0"/>
    </xf>
    <xf numFmtId="38" fontId="3" fillId="8" borderId="8" xfId="1" applyFont="1" applyFill="1" applyBorder="1" applyProtection="1">
      <protection locked="0"/>
    </xf>
    <xf numFmtId="0" fontId="1" fillId="0" borderId="0" xfId="0" applyFont="1" applyProtection="1"/>
    <xf numFmtId="38" fontId="3" fillId="0" borderId="8" xfId="1" applyFont="1" applyBorder="1" applyProtection="1">
      <protection locked="0"/>
    </xf>
    <xf numFmtId="38" fontId="3" fillId="0" borderId="8" xfId="1" applyFont="1" applyFill="1" applyBorder="1" applyProtection="1">
      <protection locked="0"/>
    </xf>
    <xf numFmtId="38" fontId="3" fillId="0" borderId="96" xfId="1" applyFont="1" applyFill="1" applyBorder="1" applyProtection="1">
      <protection locked="0"/>
    </xf>
    <xf numFmtId="38" fontId="3" fillId="0" borderId="72" xfId="1" applyFont="1" applyFill="1" applyBorder="1" applyProtection="1">
      <protection locked="0"/>
    </xf>
    <xf numFmtId="38" fontId="3" fillId="0" borderId="86" xfId="1" applyFont="1" applyFill="1" applyBorder="1" applyProtection="1">
      <protection locked="0"/>
    </xf>
    <xf numFmtId="38" fontId="3" fillId="9" borderId="8" xfId="1" applyFont="1" applyFill="1" applyBorder="1" applyProtection="1">
      <protection locked="0"/>
    </xf>
    <xf numFmtId="38" fontId="3" fillId="9" borderId="96" xfId="1" applyFont="1" applyFill="1" applyBorder="1" applyProtection="1">
      <protection locked="0"/>
    </xf>
    <xf numFmtId="38" fontId="3" fillId="0" borderId="41" xfId="1" applyFont="1" applyFill="1" applyBorder="1" applyProtection="1"/>
    <xf numFmtId="0" fontId="21" fillId="0" borderId="0" xfId="0" applyFont="1" applyAlignment="1" applyProtection="1">
      <alignment horizontal="right"/>
    </xf>
    <xf numFmtId="0" fontId="10" fillId="0" borderId="0" xfId="0" applyFont="1"/>
    <xf numFmtId="0" fontId="6" fillId="0" borderId="0" xfId="0" applyFont="1"/>
    <xf numFmtId="0" fontId="22" fillId="0" borderId="0" xfId="0" applyFont="1"/>
    <xf numFmtId="0" fontId="2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0" fillId="0" borderId="0" xfId="0" applyProtection="1"/>
    <xf numFmtId="0" fontId="3" fillId="0" borderId="0" xfId="4" applyFont="1" applyProtection="1"/>
    <xf numFmtId="0" fontId="3" fillId="0" borderId="0" xfId="4" applyFont="1" applyAlignment="1" applyProtection="1">
      <alignment horizontal="centerContinuous"/>
    </xf>
    <xf numFmtId="0" fontId="5" fillId="0" borderId="0" xfId="4" applyFont="1" applyProtection="1"/>
    <xf numFmtId="0" fontId="0" fillId="0" borderId="0" xfId="0" applyBorder="1" applyProtection="1"/>
    <xf numFmtId="0" fontId="3" fillId="7" borderId="2" xfId="0" applyFont="1" applyFill="1" applyBorder="1" applyProtection="1"/>
    <xf numFmtId="0" fontId="3" fillId="7" borderId="4" xfId="0" applyFont="1" applyFill="1" applyBorder="1" applyProtection="1"/>
    <xf numFmtId="0" fontId="3" fillId="7" borderId="90" xfId="0" applyFont="1" applyFill="1" applyBorder="1" applyAlignment="1" applyProtection="1">
      <alignment horizontal="center"/>
    </xf>
    <xf numFmtId="0" fontId="3" fillId="7" borderId="78" xfId="0" applyFont="1" applyFill="1" applyBorder="1" applyAlignment="1" applyProtection="1">
      <alignment horizontal="right"/>
    </xf>
    <xf numFmtId="0" fontId="3" fillId="7" borderId="75" xfId="0" applyFont="1" applyFill="1" applyBorder="1" applyAlignment="1" applyProtection="1">
      <alignment horizontal="right"/>
    </xf>
    <xf numFmtId="0" fontId="3" fillId="0" borderId="47" xfId="0" applyFont="1" applyBorder="1" applyProtection="1"/>
    <xf numFmtId="0" fontId="3" fillId="0" borderId="57" xfId="0" applyFont="1" applyBorder="1" applyProtection="1"/>
    <xf numFmtId="0" fontId="3" fillId="0" borderId="41" xfId="0" applyFont="1" applyBorder="1" applyAlignment="1" applyProtection="1">
      <alignment horizontal="right"/>
      <protection locked="0"/>
    </xf>
    <xf numFmtId="0" fontId="3" fillId="0" borderId="21" xfId="0" applyFont="1" applyBorder="1" applyAlignment="1" applyProtection="1">
      <alignment horizontal="right"/>
      <protection locked="0"/>
    </xf>
    <xf numFmtId="0" fontId="3" fillId="7" borderId="47" xfId="0" applyFont="1" applyFill="1" applyBorder="1" applyProtection="1"/>
    <xf numFmtId="0" fontId="3" fillId="7" borderId="57" xfId="0" applyFont="1" applyFill="1" applyBorder="1" applyProtection="1"/>
    <xf numFmtId="0" fontId="3" fillId="7" borderId="58" xfId="0" applyFont="1" applyFill="1" applyBorder="1" applyAlignment="1" applyProtection="1">
      <alignment horizontal="center"/>
    </xf>
    <xf numFmtId="0" fontId="3" fillId="7" borderId="41" xfId="0" applyFont="1" applyFill="1" applyBorder="1" applyAlignment="1" applyProtection="1">
      <alignment horizontal="right"/>
    </xf>
    <xf numFmtId="0" fontId="3" fillId="7" borderId="21" xfId="0" applyFont="1" applyFill="1" applyBorder="1" applyAlignment="1" applyProtection="1">
      <alignment horizontal="right"/>
    </xf>
    <xf numFmtId="0" fontId="3" fillId="0" borderId="85" xfId="0" applyFont="1" applyBorder="1" applyProtection="1"/>
    <xf numFmtId="0" fontId="3" fillId="0" borderId="69" xfId="0" applyFont="1" applyBorder="1" applyProtection="1"/>
    <xf numFmtId="0" fontId="3" fillId="0" borderId="70" xfId="0" applyFont="1" applyBorder="1" applyAlignment="1" applyProtection="1">
      <alignment horizontal="center"/>
    </xf>
    <xf numFmtId="0" fontId="3" fillId="0" borderId="72" xfId="0" applyFont="1" applyBorder="1" applyAlignment="1" applyProtection="1">
      <alignment horizontal="right"/>
      <protection locked="0"/>
    </xf>
    <xf numFmtId="0" fontId="3" fillId="0" borderId="33" xfId="0" applyFont="1" applyBorder="1" applyAlignment="1" applyProtection="1">
      <alignment horizontal="right"/>
      <protection locked="0"/>
    </xf>
    <xf numFmtId="0" fontId="9" fillId="0" borderId="88" xfId="0" applyFont="1" applyBorder="1" applyProtection="1"/>
    <xf numFmtId="0" fontId="3" fillId="0" borderId="35" xfId="0" applyFont="1" applyBorder="1" applyProtection="1"/>
    <xf numFmtId="0" fontId="3" fillId="0" borderId="31" xfId="0" applyFont="1" applyBorder="1" applyAlignment="1" applyProtection="1">
      <alignment horizontal="right"/>
      <protection locked="0"/>
    </xf>
    <xf numFmtId="0" fontId="3" fillId="0" borderId="32" xfId="0" applyFont="1" applyBorder="1" applyAlignment="1" applyProtection="1">
      <alignment horizontal="right"/>
      <protection locked="0"/>
    </xf>
    <xf numFmtId="0" fontId="3" fillId="7" borderId="88" xfId="0" applyFont="1" applyFill="1" applyBorder="1" applyProtection="1"/>
    <xf numFmtId="0" fontId="3" fillId="7" borderId="35" xfId="0" applyFont="1" applyFill="1" applyBorder="1" applyProtection="1"/>
    <xf numFmtId="0" fontId="3" fillId="7" borderId="84" xfId="0" applyFont="1" applyFill="1" applyBorder="1" applyAlignment="1" applyProtection="1">
      <alignment horizontal="center"/>
    </xf>
    <xf numFmtId="0" fontId="3" fillId="7" borderId="31" xfId="0" applyFont="1" applyFill="1" applyBorder="1" applyAlignment="1" applyProtection="1">
      <alignment horizontal="right"/>
    </xf>
    <xf numFmtId="0" fontId="3" fillId="7" borderId="32" xfId="0" applyFont="1" applyFill="1" applyBorder="1" applyAlignment="1" applyProtection="1">
      <alignment horizontal="right"/>
    </xf>
    <xf numFmtId="0" fontId="3" fillId="0" borderId="47" xfId="0" applyFont="1" applyBorder="1" applyAlignment="1" applyProtection="1">
      <alignment horizontal="left"/>
    </xf>
    <xf numFmtId="0" fontId="3" fillId="7" borderId="47" xfId="0" applyFont="1" applyFill="1" applyBorder="1" applyAlignment="1" applyProtection="1">
      <alignment horizontal="left"/>
    </xf>
    <xf numFmtId="0" fontId="3" fillId="0" borderId="85" xfId="0" applyFont="1" applyBorder="1" applyAlignment="1" applyProtection="1">
      <alignment horizontal="left"/>
    </xf>
    <xf numFmtId="0" fontId="9" fillId="0" borderId="88" xfId="0" applyFont="1" applyBorder="1" applyAlignment="1" applyProtection="1">
      <alignment horizontal="left"/>
    </xf>
    <xf numFmtId="0" fontId="3" fillId="7" borderId="88" xfId="0" applyFont="1" applyFill="1" applyBorder="1" applyAlignment="1" applyProtection="1">
      <alignment horizontal="left"/>
    </xf>
    <xf numFmtId="0" fontId="10" fillId="5" borderId="3" xfId="0" applyFont="1" applyFill="1" applyBorder="1" applyProtection="1"/>
    <xf numFmtId="0" fontId="6" fillId="0" borderId="106" xfId="0" applyFont="1" applyBorder="1" applyProtection="1"/>
    <xf numFmtId="0" fontId="6" fillId="0" borderId="9" xfId="0" applyFont="1" applyBorder="1" applyProtection="1"/>
    <xf numFmtId="0" fontId="6" fillId="0" borderId="107" xfId="0" applyFont="1" applyBorder="1" applyProtection="1"/>
    <xf numFmtId="0" fontId="10" fillId="5" borderId="28" xfId="0" applyFont="1" applyFill="1" applyBorder="1" applyProtection="1"/>
    <xf numFmtId="0" fontId="6" fillId="0" borderId="108" xfId="0" applyFont="1" applyBorder="1" applyProtection="1"/>
    <xf numFmtId="0" fontId="6" fillId="0" borderId="109" xfId="0" applyFont="1" applyBorder="1" applyProtection="1"/>
    <xf numFmtId="0" fontId="6" fillId="0" borderId="17" xfId="0" applyFont="1" applyBorder="1" applyProtection="1"/>
    <xf numFmtId="0" fontId="26" fillId="0" borderId="0" xfId="0" applyFont="1" applyProtection="1"/>
    <xf numFmtId="0" fontId="3" fillId="0" borderId="73" xfId="0" applyFont="1" applyBorder="1" applyAlignment="1" applyProtection="1">
      <alignment horizontal="center"/>
    </xf>
    <xf numFmtId="38" fontId="3" fillId="3" borderId="110" xfId="1" applyFont="1" applyFill="1" applyBorder="1" applyProtection="1"/>
    <xf numFmtId="38" fontId="3" fillId="3" borderId="8" xfId="1" applyFont="1" applyFill="1" applyBorder="1" applyProtection="1"/>
    <xf numFmtId="38" fontId="3" fillId="0" borderId="110" xfId="1" applyFont="1" applyBorder="1" applyProtection="1">
      <protection locked="0"/>
    </xf>
    <xf numFmtId="38" fontId="3" fillId="3" borderId="111" xfId="1" applyFont="1" applyFill="1" applyBorder="1" applyProtection="1"/>
    <xf numFmtId="38" fontId="3" fillId="3" borderId="101" xfId="1" applyFont="1" applyFill="1" applyBorder="1" applyProtection="1"/>
    <xf numFmtId="38" fontId="3" fillId="0" borderId="96" xfId="1" applyFont="1" applyBorder="1" applyProtection="1">
      <protection locked="0"/>
    </xf>
    <xf numFmtId="38" fontId="3" fillId="0" borderId="34" xfId="1" applyFont="1" applyBorder="1" applyProtection="1">
      <protection locked="0"/>
    </xf>
    <xf numFmtId="0" fontId="23" fillId="10" borderId="0" xfId="0" applyFont="1" applyFill="1" applyAlignment="1" applyProtection="1">
      <alignment horizontal="center"/>
    </xf>
    <xf numFmtId="0" fontId="23" fillId="0" borderId="21" xfId="0" applyFont="1" applyFill="1" applyBorder="1" applyAlignment="1" applyProtection="1">
      <alignment horizontal="center"/>
    </xf>
    <xf numFmtId="38" fontId="3" fillId="11" borderId="8" xfId="1" applyFont="1" applyFill="1" applyBorder="1" applyProtection="1">
      <protection locked="0"/>
    </xf>
    <xf numFmtId="38" fontId="3" fillId="11" borderId="43" xfId="1" applyFont="1" applyFill="1" applyBorder="1" applyProtection="1"/>
    <xf numFmtId="38" fontId="3" fillId="11" borderId="101" xfId="1" applyFont="1" applyFill="1" applyBorder="1" applyProtection="1"/>
    <xf numFmtId="38" fontId="3" fillId="11" borderId="30" xfId="1" applyFont="1" applyFill="1" applyBorder="1" applyProtection="1"/>
    <xf numFmtId="38" fontId="3" fillId="11" borderId="8" xfId="1" applyFont="1" applyFill="1" applyBorder="1" applyProtection="1"/>
    <xf numFmtId="38" fontId="3" fillId="11" borderId="51" xfId="1" applyFont="1" applyFill="1" applyBorder="1" applyProtection="1"/>
    <xf numFmtId="38" fontId="3" fillId="11" borderId="44" xfId="1" applyFont="1" applyFill="1" applyBorder="1" applyProtection="1"/>
    <xf numFmtId="38" fontId="3" fillId="11" borderId="41" xfId="1" applyFont="1" applyFill="1" applyBorder="1" applyProtection="1"/>
    <xf numFmtId="0" fontId="25" fillId="0" borderId="78" xfId="0" applyFont="1" applyBorder="1" applyAlignment="1" applyProtection="1">
      <alignment horizontal="center" vertical="center"/>
    </xf>
    <xf numFmtId="0" fontId="25" fillId="0" borderId="89" xfId="0" applyFont="1" applyBorder="1" applyAlignment="1" applyProtection="1">
      <alignment horizontal="center" vertic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37" xfId="0" applyFont="1" applyBorder="1" applyAlignment="1" applyProtection="1">
      <alignment horizontal="center" vertical="center"/>
    </xf>
    <xf numFmtId="0" fontId="25" fillId="0" borderId="37" xfId="0" applyFont="1" applyBorder="1" applyProtection="1"/>
    <xf numFmtId="0" fontId="25" fillId="0" borderId="39" xfId="0" applyFont="1" applyBorder="1" applyProtection="1"/>
    <xf numFmtId="0" fontId="25" fillId="0" borderId="36" xfId="0" applyFont="1" applyBorder="1" applyProtection="1"/>
    <xf numFmtId="0" fontId="25" fillId="0" borderId="41" xfId="0" applyFont="1" applyBorder="1" applyProtection="1"/>
    <xf numFmtId="0" fontId="25" fillId="0" borderId="80" xfId="0" applyFont="1" applyBorder="1" applyProtection="1"/>
    <xf numFmtId="0" fontId="5" fillId="12" borderId="2" xfId="0" applyFont="1" applyFill="1" applyBorder="1" applyAlignment="1" applyProtection="1">
      <alignment horizontal="center" vertical="center"/>
    </xf>
    <xf numFmtId="0" fontId="5" fillId="12" borderId="3" xfId="0" applyFont="1" applyFill="1" applyBorder="1" applyAlignment="1" applyProtection="1">
      <alignment horizontal="center" vertical="center"/>
    </xf>
    <xf numFmtId="0" fontId="5" fillId="12" borderId="4" xfId="0" applyFont="1" applyFill="1" applyBorder="1" applyAlignment="1" applyProtection="1">
      <alignment horizontal="center" vertical="center"/>
    </xf>
    <xf numFmtId="0" fontId="5" fillId="12" borderId="7" xfId="0" applyFont="1" applyFill="1" applyBorder="1" applyAlignment="1" applyProtection="1">
      <alignment horizontal="center" vertical="center"/>
    </xf>
    <xf numFmtId="0" fontId="5" fillId="12" borderId="8" xfId="0" applyFont="1" applyFill="1" applyBorder="1" applyAlignment="1" applyProtection="1">
      <alignment horizontal="center" vertical="center"/>
    </xf>
    <xf numFmtId="0" fontId="5" fillId="12" borderId="9" xfId="0" applyFont="1" applyFill="1" applyBorder="1" applyAlignment="1" applyProtection="1">
      <alignment horizontal="center" vertical="center"/>
    </xf>
    <xf numFmtId="0" fontId="25" fillId="12" borderId="9" xfId="0" applyFont="1" applyFill="1" applyBorder="1" applyAlignment="1" applyProtection="1">
      <alignment horizontal="center" vertical="center"/>
    </xf>
    <xf numFmtId="0" fontId="25" fillId="12" borderId="8" xfId="0" applyFont="1" applyFill="1" applyBorder="1" applyAlignment="1" applyProtection="1">
      <alignment horizontal="center" vertical="center" wrapText="1"/>
    </xf>
    <xf numFmtId="0" fontId="25" fillId="12" borderId="8" xfId="0" applyFont="1" applyFill="1" applyBorder="1" applyAlignment="1" applyProtection="1">
      <alignment horizontal="center" vertical="center"/>
    </xf>
    <xf numFmtId="0" fontId="5" fillId="12" borderId="12" xfId="0" applyFont="1" applyFill="1" applyBorder="1" applyAlignment="1" applyProtection="1">
      <alignment horizontal="center"/>
    </xf>
    <xf numFmtId="0" fontId="5" fillId="12" borderId="13" xfId="0" applyFont="1" applyFill="1" applyBorder="1" applyAlignment="1" applyProtection="1">
      <alignment horizontal="center"/>
    </xf>
    <xf numFmtId="0" fontId="5" fillId="12" borderId="14" xfId="0" applyFont="1" applyFill="1" applyBorder="1" applyAlignment="1" applyProtection="1">
      <alignment horizontal="center"/>
    </xf>
    <xf numFmtId="0" fontId="5" fillId="12" borderId="15" xfId="0" applyFont="1" applyFill="1" applyBorder="1" applyAlignment="1" applyProtection="1">
      <alignment horizontal="center"/>
    </xf>
    <xf numFmtId="0" fontId="5" fillId="12" borderId="17" xfId="0" applyFont="1" applyFill="1" applyBorder="1" applyAlignment="1" applyProtection="1">
      <alignment horizontal="center"/>
    </xf>
    <xf numFmtId="0" fontId="5" fillId="12" borderId="3" xfId="0" applyFont="1" applyFill="1" applyBorder="1" applyAlignment="1" applyProtection="1">
      <alignment horizontal="center"/>
    </xf>
    <xf numFmtId="0" fontId="5" fillId="12" borderId="3" xfId="0" applyFont="1" applyFill="1" applyBorder="1" applyAlignment="1" applyProtection="1">
      <alignment horizontal="center" wrapText="1"/>
    </xf>
    <xf numFmtId="0" fontId="5" fillId="12" borderId="18" xfId="0" applyFont="1" applyFill="1" applyBorder="1" applyProtection="1"/>
    <xf numFmtId="0" fontId="25" fillId="12" borderId="16" xfId="0" applyFont="1" applyFill="1" applyBorder="1" applyProtection="1"/>
    <xf numFmtId="0" fontId="25" fillId="12" borderId="3" xfId="0" applyFont="1" applyFill="1" applyBorder="1" applyProtection="1"/>
    <xf numFmtId="0" fontId="25" fillId="12" borderId="19" xfId="0" applyFont="1" applyFill="1" applyBorder="1" applyProtection="1"/>
    <xf numFmtId="0" fontId="25" fillId="12" borderId="20" xfId="0" applyFont="1" applyFill="1" applyBorder="1" applyAlignment="1" applyProtection="1">
      <alignment horizontal="center"/>
    </xf>
    <xf numFmtId="0" fontId="25" fillId="12" borderId="37" xfId="0" applyFont="1" applyFill="1" applyBorder="1" applyAlignment="1" applyProtection="1">
      <alignment horizontal="left" indent="2"/>
    </xf>
    <xf numFmtId="0" fontId="25" fillId="12" borderId="23" xfId="0" applyFont="1" applyFill="1" applyBorder="1" applyAlignment="1" applyProtection="1">
      <alignment horizontal="center"/>
    </xf>
    <xf numFmtId="0" fontId="25" fillId="12" borderId="22" xfId="0" applyFont="1" applyFill="1" applyBorder="1" applyAlignment="1" applyProtection="1">
      <alignment horizontal="left" indent="2"/>
    </xf>
    <xf numFmtId="0" fontId="25" fillId="12" borderId="24" xfId="0" applyFont="1" applyFill="1" applyBorder="1" applyAlignment="1" applyProtection="1">
      <alignment horizontal="left" indent="2"/>
    </xf>
    <xf numFmtId="0" fontId="25" fillId="12" borderId="25" xfId="0" applyFont="1" applyFill="1" applyBorder="1" applyAlignment="1" applyProtection="1">
      <alignment horizontal="center"/>
    </xf>
    <xf numFmtId="0" fontId="25" fillId="12" borderId="27" xfId="0" applyFont="1" applyFill="1" applyBorder="1" applyProtection="1"/>
    <xf numFmtId="0" fontId="25" fillId="12" borderId="28" xfId="0" applyFont="1" applyFill="1" applyBorder="1" applyProtection="1"/>
    <xf numFmtId="0" fontId="25" fillId="12" borderId="31" xfId="0" applyFont="1" applyFill="1" applyBorder="1" applyAlignment="1" applyProtection="1">
      <alignment horizontal="left" indent="2"/>
    </xf>
    <xf numFmtId="0" fontId="25" fillId="12" borderId="32" xfId="0" applyFont="1" applyFill="1" applyBorder="1" applyAlignment="1" applyProtection="1">
      <alignment horizontal="center"/>
    </xf>
    <xf numFmtId="38" fontId="25" fillId="12" borderId="29" xfId="1" applyFont="1" applyFill="1" applyBorder="1" applyAlignment="1" applyProtection="1">
      <alignment horizontal="center"/>
    </xf>
    <xf numFmtId="38" fontId="25" fillId="12" borderId="28" xfId="1" applyFont="1" applyFill="1" applyBorder="1" applyAlignment="1" applyProtection="1">
      <alignment horizontal="center"/>
    </xf>
    <xf numFmtId="38" fontId="25" fillId="12" borderId="28" xfId="1" applyFont="1" applyFill="1" applyBorder="1" applyAlignment="1" applyProtection="1">
      <alignment horizontal="center" wrapText="1"/>
    </xf>
    <xf numFmtId="38" fontId="25" fillId="12" borderId="30" xfId="1" applyFont="1" applyFill="1" applyBorder="1" applyProtection="1"/>
    <xf numFmtId="0" fontId="5" fillId="12" borderId="16" xfId="0" applyFont="1" applyFill="1" applyBorder="1" applyProtection="1"/>
    <xf numFmtId="0" fontId="3" fillId="12" borderId="3" xfId="0" applyFont="1" applyFill="1" applyBorder="1" applyProtection="1"/>
    <xf numFmtId="0" fontId="3" fillId="12" borderId="20" xfId="0" applyFont="1" applyFill="1" applyBorder="1" applyAlignment="1" applyProtection="1">
      <alignment horizontal="center"/>
    </xf>
    <xf numFmtId="0" fontId="3" fillId="12" borderId="37" xfId="0" applyFont="1" applyFill="1" applyBorder="1" applyAlignment="1" applyProtection="1">
      <alignment horizontal="left" indent="2"/>
    </xf>
    <xf numFmtId="0" fontId="3" fillId="12" borderId="23" xfId="0" applyFont="1" applyFill="1" applyBorder="1" applyAlignment="1" applyProtection="1">
      <alignment horizontal="center"/>
    </xf>
    <xf numFmtId="0" fontId="3" fillId="12" borderId="22" xfId="0" applyFont="1" applyFill="1" applyBorder="1" applyAlignment="1" applyProtection="1">
      <alignment horizontal="left" indent="2"/>
    </xf>
    <xf numFmtId="0" fontId="3" fillId="12" borderId="24" xfId="0" applyFont="1" applyFill="1" applyBorder="1" applyAlignment="1" applyProtection="1">
      <alignment horizontal="left" indent="2"/>
    </xf>
    <xf numFmtId="0" fontId="3" fillId="12" borderId="25" xfId="0" applyFont="1" applyFill="1" applyBorder="1" applyAlignment="1" applyProtection="1">
      <alignment horizontal="center"/>
    </xf>
    <xf numFmtId="0" fontId="5" fillId="12" borderId="27" xfId="0" applyFont="1" applyFill="1" applyBorder="1" applyProtection="1"/>
    <xf numFmtId="0" fontId="3" fillId="12" borderId="28" xfId="0" applyFont="1" applyFill="1" applyBorder="1" applyProtection="1"/>
    <xf numFmtId="0" fontId="3" fillId="12" borderId="31" xfId="0" applyFont="1" applyFill="1" applyBorder="1" applyAlignment="1" applyProtection="1">
      <alignment horizontal="left" indent="2"/>
    </xf>
    <xf numFmtId="0" fontId="3" fillId="12" borderId="32" xfId="0" applyFont="1" applyFill="1" applyBorder="1" applyAlignment="1" applyProtection="1">
      <alignment horizontal="center"/>
    </xf>
    <xf numFmtId="38" fontId="5" fillId="12" borderId="29" xfId="1" applyFont="1" applyFill="1" applyBorder="1" applyAlignment="1" applyProtection="1">
      <alignment horizontal="center"/>
    </xf>
    <xf numFmtId="38" fontId="5" fillId="12" borderId="28" xfId="1" applyFont="1" applyFill="1" applyBorder="1" applyAlignment="1" applyProtection="1">
      <alignment horizontal="center"/>
    </xf>
    <xf numFmtId="38" fontId="5" fillId="12" borderId="28" xfId="1" applyFont="1" applyFill="1" applyBorder="1" applyAlignment="1" applyProtection="1">
      <alignment horizontal="center" wrapText="1"/>
    </xf>
    <xf numFmtId="38" fontId="5" fillId="12" borderId="30" xfId="1" applyFont="1" applyFill="1" applyBorder="1" applyProtection="1"/>
    <xf numFmtId="0" fontId="23" fillId="0" borderId="0" xfId="0" applyFont="1" applyFill="1" applyAlignment="1" applyProtection="1">
      <alignment horizontal="center"/>
    </xf>
    <xf numFmtId="0" fontId="10" fillId="0" borderId="0" xfId="0" applyFont="1" applyProtection="1"/>
    <xf numFmtId="0" fontId="3" fillId="13" borderId="41" xfId="0" applyFont="1" applyFill="1" applyBorder="1" applyProtection="1"/>
    <xf numFmtId="0" fontId="25" fillId="12" borderId="5" xfId="0" applyFont="1" applyFill="1" applyBorder="1" applyAlignment="1" applyProtection="1">
      <alignment horizontal="center" vertical="center" wrapText="1"/>
    </xf>
    <xf numFmtId="0" fontId="25" fillId="12" borderId="10" xfId="0" applyFont="1" applyFill="1" applyBorder="1" applyAlignment="1" applyProtection="1">
      <alignment horizontal="center" vertical="center" wrapText="1"/>
    </xf>
    <xf numFmtId="0" fontId="5" fillId="12" borderId="6" xfId="0" applyFont="1" applyFill="1" applyBorder="1" applyAlignment="1" applyProtection="1">
      <alignment horizontal="center" vertical="center"/>
    </xf>
    <xf numFmtId="0" fontId="5" fillId="12" borderId="11" xfId="0" applyFont="1" applyFill="1" applyBorder="1" applyAlignment="1" applyProtection="1">
      <alignment horizontal="center" vertical="center"/>
    </xf>
    <xf numFmtId="0" fontId="5" fillId="12" borderId="5" xfId="0" applyFont="1" applyFill="1" applyBorder="1" applyAlignment="1" applyProtection="1">
      <alignment horizontal="center" vertical="center" wrapText="1"/>
    </xf>
    <xf numFmtId="0" fontId="5" fillId="12" borderId="10" xfId="0" applyFont="1" applyFill="1" applyBorder="1" applyAlignment="1" applyProtection="1">
      <alignment horizontal="center" vertical="center" wrapText="1"/>
    </xf>
    <xf numFmtId="0" fontId="5" fillId="12" borderId="5" xfId="0" applyFont="1" applyFill="1" applyBorder="1" applyAlignment="1" applyProtection="1">
      <alignment horizontal="center" vertical="center"/>
    </xf>
    <xf numFmtId="0" fontId="5" fillId="12" borderId="10" xfId="0" applyFont="1" applyFill="1" applyBorder="1" applyAlignment="1" applyProtection="1">
      <alignment horizontal="center" vertical="center"/>
    </xf>
    <xf numFmtId="0" fontId="25" fillId="12" borderId="90" xfId="0" applyFont="1" applyFill="1" applyBorder="1" applyAlignment="1" applyProtection="1">
      <alignment horizontal="center" vertical="center"/>
    </xf>
    <xf numFmtId="0" fontId="25" fillId="12" borderId="3" xfId="0" applyFont="1" applyFill="1" applyBorder="1" applyAlignment="1" applyProtection="1">
      <alignment horizontal="center" vertical="center"/>
    </xf>
    <xf numFmtId="0" fontId="25" fillId="12" borderId="4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99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wrapText="1"/>
    </xf>
    <xf numFmtId="0" fontId="6" fillId="0" borderId="18" xfId="0" applyFont="1" applyBorder="1" applyAlignment="1" applyProtection="1">
      <alignment horizontal="center" wrapText="1"/>
    </xf>
    <xf numFmtId="0" fontId="25" fillId="0" borderId="36" xfId="0" applyFont="1" applyBorder="1" applyAlignment="1" applyProtection="1">
      <alignment horizontal="center" vertical="center"/>
    </xf>
    <xf numFmtId="0" fontId="25" fillId="0" borderId="37" xfId="0" applyFont="1" applyBorder="1" applyAlignment="1" applyProtection="1">
      <alignment horizontal="center" vertical="center"/>
    </xf>
    <xf numFmtId="0" fontId="25" fillId="0" borderId="22" xfId="0" applyFont="1" applyBorder="1" applyAlignment="1" applyProtection="1">
      <alignment horizontal="center" vertical="center"/>
    </xf>
    <xf numFmtId="0" fontId="25" fillId="0" borderId="6" xfId="0" applyFont="1" applyBorder="1" applyAlignment="1" applyProtection="1">
      <alignment horizontal="center" vertical="center"/>
    </xf>
    <xf numFmtId="0" fontId="25" fillId="0" borderId="23" xfId="0" applyFont="1" applyBorder="1" applyAlignment="1" applyProtection="1">
      <alignment horizontal="center" vertical="center"/>
    </xf>
    <xf numFmtId="0" fontId="25" fillId="0" borderId="1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90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1" fillId="6" borderId="100" xfId="2" applyFill="1" applyBorder="1" applyAlignment="1">
      <alignment horizontal="center" vertical="center"/>
    </xf>
    <xf numFmtId="0" fontId="1" fillId="6" borderId="101" xfId="2" applyFill="1" applyBorder="1" applyAlignment="1">
      <alignment horizontal="center" vertical="center"/>
    </xf>
    <xf numFmtId="0" fontId="1" fillId="6" borderId="102" xfId="2" applyFill="1" applyBorder="1" applyAlignment="1">
      <alignment horizontal="center" vertical="center"/>
    </xf>
    <xf numFmtId="0" fontId="1" fillId="7" borderId="103" xfId="2" applyFill="1" applyBorder="1" applyAlignment="1">
      <alignment horizontal="center" vertical="center"/>
    </xf>
    <xf numFmtId="0" fontId="1" fillId="7" borderId="101" xfId="2" applyFill="1" applyBorder="1" applyAlignment="1">
      <alignment horizontal="center" vertical="center"/>
    </xf>
    <xf numFmtId="0" fontId="1" fillId="7" borderId="102" xfId="2" applyFill="1" applyBorder="1" applyAlignment="1">
      <alignment horizontal="center" vertical="center"/>
    </xf>
    <xf numFmtId="0" fontId="1" fillId="0" borderId="104" xfId="2" applyBorder="1" applyAlignment="1">
      <alignment horizontal="center" vertical="center"/>
    </xf>
    <xf numFmtId="0" fontId="1" fillId="0" borderId="105" xfId="2" applyBorder="1" applyAlignment="1">
      <alignment horizontal="center" vertical="center"/>
    </xf>
  </cellXfs>
  <cellStyles count="5">
    <cellStyle name="Normal_correspondence" xfId="2"/>
    <cellStyle name="Normal_OilQues" xfId="4"/>
    <cellStyle name="パーセント" xfId="3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al2017_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il2017_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Gas2017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upply"/>
      <sheetName val="Import_export"/>
      <sheetName val="Transformation"/>
      <sheetName val="Final consumption"/>
      <sheetName val="Conversion factors"/>
      <sheetName val="Units"/>
    </sheetNames>
    <sheetDataSet>
      <sheetData sheetId="0" refreshError="1"/>
      <sheetData sheetId="1" refreshError="1"/>
      <sheetData sheetId="2" refreshError="1"/>
      <sheetData sheetId="3">
        <row r="6">
          <cell r="C6" t="str">
            <v>1000 metric tons</v>
          </cell>
          <cell r="M6" t="str">
            <v>select unit</v>
          </cell>
          <cell r="N6" t="str">
            <v>select unit</v>
          </cell>
          <cell r="O6" t="str">
            <v>select unit</v>
          </cell>
          <cell r="P6" t="str">
            <v>select unit</v>
          </cell>
        </row>
      </sheetData>
      <sheetData sheetId="4" refreshError="1"/>
      <sheetData sheetId="5">
        <row r="6">
          <cell r="C6" t="str">
            <v>select unit</v>
          </cell>
          <cell r="D6" t="str">
            <v>select unit</v>
          </cell>
          <cell r="E6" t="str">
            <v>select unit</v>
          </cell>
          <cell r="F6" t="str">
            <v>select unit</v>
          </cell>
          <cell r="G6" t="str">
            <v>select unit</v>
          </cell>
          <cell r="H6" t="str">
            <v>select unit</v>
          </cell>
          <cell r="I6" t="str">
            <v>select unit</v>
          </cell>
          <cell r="J6" t="str">
            <v>select unit</v>
          </cell>
          <cell r="K6" t="str">
            <v>select unit</v>
          </cell>
          <cell r="L6" t="str">
            <v>select unit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rimary"/>
      <sheetName val="Supply"/>
      <sheetName val="Import_export"/>
      <sheetName val="Transformation"/>
      <sheetName val="Final consumption"/>
      <sheetName val="correspondence table"/>
      <sheetName val="Units"/>
    </sheetNames>
    <sheetDataSet>
      <sheetData sheetId="0"/>
      <sheetData sheetId="1">
        <row r="6">
          <cell r="D6" t="str">
            <v>select unit</v>
          </cell>
          <cell r="E6" t="str">
            <v>select unit</v>
          </cell>
        </row>
        <row r="28">
          <cell r="J28" t="str">
            <v>kcal/kg</v>
          </cell>
        </row>
      </sheetData>
      <sheetData sheetId="2">
        <row r="6">
          <cell r="I6" t="str">
            <v>select unit</v>
          </cell>
          <cell r="J6" t="str">
            <v>select unit</v>
          </cell>
          <cell r="K6" t="str">
            <v>select unit</v>
          </cell>
          <cell r="L6" t="str">
            <v>select unit</v>
          </cell>
          <cell r="M6" t="str">
            <v>select unit</v>
          </cell>
          <cell r="S6" t="str">
            <v>select unit</v>
          </cell>
          <cell r="T6" t="str">
            <v>select unit</v>
          </cell>
          <cell r="V6" t="str">
            <v>select unit</v>
          </cell>
          <cell r="W6" t="str">
            <v>select unit</v>
          </cell>
          <cell r="X6" t="str">
            <v>select unit</v>
          </cell>
          <cell r="Y6" t="str">
            <v>select unit</v>
          </cell>
          <cell r="Z6" t="str">
            <v>select unit</v>
          </cell>
          <cell r="AA6" t="str">
            <v>select unit</v>
          </cell>
          <cell r="AB6" t="str">
            <v>select unit</v>
          </cell>
        </row>
        <row r="31">
          <cell r="E31" t="str">
            <v>kcal/kg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rimary supply"/>
      <sheetName val="Import_export"/>
      <sheetName val="Transformation"/>
      <sheetName val="Final consumption"/>
      <sheetName val="Gas Processing"/>
      <sheetName val="Units"/>
      <sheetName val="correspondence table"/>
    </sheetNames>
    <sheetDataSet>
      <sheetData sheetId="0" refreshError="1"/>
      <sheetData sheetId="1" refreshError="1"/>
      <sheetData sheetId="2" refreshError="1"/>
      <sheetData sheetId="3">
        <row r="6">
          <cell r="E6" t="str">
            <v>MJ/m3</v>
          </cell>
        </row>
        <row r="8">
          <cell r="E8">
            <v>0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B39" sqref="B39"/>
    </sheetView>
  </sheetViews>
  <sheetFormatPr defaultColWidth="9" defaultRowHeight="13.8" x14ac:dyDescent="0.25"/>
  <cols>
    <col min="1" max="1" width="9" style="3"/>
    <col min="2" max="3" width="24.6640625" style="3" customWidth="1"/>
    <col min="4" max="4" width="22" style="3" customWidth="1"/>
    <col min="5" max="5" width="10.21875" style="3" customWidth="1"/>
    <col min="6" max="16384" width="9" style="3"/>
  </cols>
  <sheetData>
    <row r="1" spans="1:5" ht="24.6" x14ac:dyDescent="0.4">
      <c r="A1" s="1" t="s">
        <v>242</v>
      </c>
      <c r="B1" s="2"/>
      <c r="C1" s="2"/>
      <c r="D1" s="2"/>
      <c r="E1" s="2"/>
    </row>
    <row r="2" spans="1:5" ht="24.6" x14ac:dyDescent="0.4">
      <c r="A2" s="1" t="s">
        <v>243</v>
      </c>
      <c r="B2" s="2"/>
      <c r="C2" s="2"/>
      <c r="D2" s="2"/>
      <c r="E2" s="2"/>
    </row>
    <row r="3" spans="1:5" ht="24.6" x14ac:dyDescent="0.4">
      <c r="A3" s="1"/>
      <c r="B3" s="2"/>
      <c r="C3" s="2"/>
      <c r="D3" s="2"/>
      <c r="E3" s="2"/>
    </row>
    <row r="4" spans="1:5" ht="15.6" x14ac:dyDescent="0.3">
      <c r="A4" s="4" t="s">
        <v>122</v>
      </c>
      <c r="B4" s="2"/>
      <c r="C4" s="2"/>
      <c r="D4" s="2"/>
      <c r="E4" s="2"/>
    </row>
    <row r="5" spans="1:5" ht="16.2" thickBot="1" x14ac:dyDescent="0.35">
      <c r="A5" s="4"/>
      <c r="B5" s="2"/>
      <c r="C5" s="2"/>
      <c r="D5" s="2"/>
      <c r="E5" s="2"/>
    </row>
    <row r="6" spans="1:5" ht="16.8" thickTop="1" thickBot="1" x14ac:dyDescent="0.35">
      <c r="A6" s="2"/>
      <c r="B6" s="5" t="s">
        <v>244</v>
      </c>
      <c r="C6" s="8"/>
      <c r="D6" s="2"/>
      <c r="E6" s="2"/>
    </row>
    <row r="7" spans="1:5" s="236" customFormat="1" ht="16.8" thickTop="1" thickBot="1" x14ac:dyDescent="0.35">
      <c r="A7" s="2"/>
      <c r="B7" s="6" t="s">
        <v>227</v>
      </c>
      <c r="C7" s="235"/>
      <c r="D7" s="2"/>
      <c r="E7" s="2"/>
    </row>
    <row r="8" spans="1:5" s="236" customFormat="1" ht="11.25" customHeight="1" thickTop="1" thickBot="1" x14ac:dyDescent="0.3">
      <c r="A8" s="2"/>
      <c r="B8" s="2"/>
      <c r="C8" s="2"/>
      <c r="D8" s="2"/>
      <c r="E8" s="2"/>
    </row>
    <row r="9" spans="1:5" ht="16.8" thickTop="1" thickBot="1" x14ac:dyDescent="0.35">
      <c r="A9" s="2"/>
      <c r="B9" s="6" t="s">
        <v>120</v>
      </c>
      <c r="C9" s="8"/>
      <c r="D9" s="2"/>
      <c r="E9" s="2"/>
    </row>
    <row r="10" spans="1:5" ht="16.8" thickTop="1" thickBot="1" x14ac:dyDescent="0.35">
      <c r="A10" s="2"/>
      <c r="B10" s="6" t="s">
        <v>121</v>
      </c>
      <c r="C10" s="8"/>
      <c r="D10" s="2"/>
      <c r="E10" s="2"/>
    </row>
    <row r="11" spans="1:5" ht="16.8" thickTop="1" thickBot="1" x14ac:dyDescent="0.35">
      <c r="A11" s="2"/>
      <c r="B11" s="6" t="s">
        <v>241</v>
      </c>
      <c r="C11" s="8"/>
      <c r="D11" s="2"/>
      <c r="E11" s="2"/>
    </row>
    <row r="12" spans="1:5" ht="16.8" thickTop="1" thickBot="1" x14ac:dyDescent="0.35">
      <c r="A12" s="2"/>
      <c r="B12" s="6" t="s">
        <v>118</v>
      </c>
      <c r="C12" s="8"/>
      <c r="D12" s="2"/>
      <c r="E12" s="2"/>
    </row>
    <row r="13" spans="1:5" ht="14.4" thickTop="1" x14ac:dyDescent="0.25">
      <c r="A13" s="2"/>
      <c r="B13" s="2"/>
      <c r="C13" s="2"/>
      <c r="D13" s="2"/>
      <c r="E13" s="2"/>
    </row>
    <row r="14" spans="1:5" x14ac:dyDescent="0.25">
      <c r="A14" s="2" t="s">
        <v>119</v>
      </c>
      <c r="B14" s="2"/>
      <c r="C14" s="2"/>
      <c r="D14" s="2"/>
      <c r="E14" s="2"/>
    </row>
    <row r="15" spans="1:5" x14ac:dyDescent="0.25">
      <c r="A15" s="2" t="s">
        <v>238</v>
      </c>
      <c r="B15" s="2"/>
      <c r="C15" s="2"/>
      <c r="D15" s="2"/>
      <c r="E15" s="2"/>
    </row>
    <row r="16" spans="1:5" x14ac:dyDescent="0.25">
      <c r="A16" s="2" t="s">
        <v>239</v>
      </c>
      <c r="B16" s="2"/>
      <c r="C16" s="2"/>
      <c r="D16" s="2"/>
      <c r="E16" s="2"/>
    </row>
    <row r="17" spans="1:5" x14ac:dyDescent="0.25">
      <c r="A17" s="2" t="s">
        <v>123</v>
      </c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 t="s">
        <v>240</v>
      </c>
      <c r="B19" s="2"/>
      <c r="C19" s="2"/>
      <c r="D19" s="2"/>
      <c r="E19" s="2"/>
    </row>
    <row r="20" spans="1:5" x14ac:dyDescent="0.25">
      <c r="A20" s="7"/>
      <c r="B20" s="2"/>
      <c r="C20" s="2"/>
      <c r="D20" s="2"/>
      <c r="E20" s="2"/>
    </row>
    <row r="23" spans="1:5" x14ac:dyDescent="0.25">
      <c r="A23" s="379" t="s">
        <v>403</v>
      </c>
    </row>
    <row r="24" spans="1:5" x14ac:dyDescent="0.25">
      <c r="A24" s="3" t="s">
        <v>404</v>
      </c>
      <c r="B24" s="3">
        <v>238.346</v>
      </c>
      <c r="C24" s="3" t="s">
        <v>405</v>
      </c>
    </row>
    <row r="25" spans="1:5" x14ac:dyDescent="0.25">
      <c r="B25" s="3">
        <v>947.81700000000001</v>
      </c>
      <c r="C25" s="3" t="s">
        <v>406</v>
      </c>
    </row>
    <row r="26" spans="1:5" x14ac:dyDescent="0.25">
      <c r="A26" s="379" t="s">
        <v>407</v>
      </c>
    </row>
    <row r="27" spans="1:5" x14ac:dyDescent="0.25">
      <c r="A27" s="3" t="s">
        <v>408</v>
      </c>
      <c r="B27" s="3">
        <v>3.5168525000000002</v>
      </c>
      <c r="C27" s="3" t="s">
        <v>409</v>
      </c>
    </row>
    <row r="28" spans="1:5" x14ac:dyDescent="0.25">
      <c r="B28" s="3">
        <v>200</v>
      </c>
      <c r="C28" s="3" t="s">
        <v>412</v>
      </c>
    </row>
    <row r="29" spans="1:5" x14ac:dyDescent="0.25">
      <c r="B29" s="3">
        <v>3.5169999999999999</v>
      </c>
      <c r="C29" s="3" t="s">
        <v>413</v>
      </c>
    </row>
    <row r="30" spans="1:5" x14ac:dyDescent="0.25">
      <c r="B30" s="3">
        <v>4.7130000000000001</v>
      </c>
      <c r="C30" s="3" t="s">
        <v>414</v>
      </c>
    </row>
    <row r="31" spans="1:5" x14ac:dyDescent="0.25">
      <c r="A31" s="3" t="s">
        <v>410</v>
      </c>
      <c r="B31" s="3">
        <v>0.28434516999999998</v>
      </c>
      <c r="C31" s="3" t="s">
        <v>411</v>
      </c>
    </row>
  </sheetData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topLeftCell="A31" zoomScale="85" workbookViewId="0">
      <selection activeCell="P37" sqref="P37"/>
    </sheetView>
  </sheetViews>
  <sheetFormatPr defaultColWidth="9" defaultRowHeight="13.8" x14ac:dyDescent="0.25"/>
  <cols>
    <col min="1" max="1" width="28" style="10" customWidth="1"/>
    <col min="2" max="2" width="3.109375" style="10" customWidth="1"/>
    <col min="3" max="15" width="9" style="10"/>
    <col min="16" max="16" width="9.6640625" style="10" customWidth="1"/>
    <col min="17" max="16384" width="9" style="10"/>
  </cols>
  <sheetData>
    <row r="1" spans="1:17" ht="26.25" customHeight="1" x14ac:dyDescent="0.4">
      <c r="A1" s="9" t="s">
        <v>242</v>
      </c>
      <c r="P1" s="11"/>
    </row>
    <row r="2" spans="1:17" ht="26.25" customHeight="1" x14ac:dyDescent="0.4">
      <c r="A2" s="9" t="s">
        <v>245</v>
      </c>
    </row>
    <row r="3" spans="1:17" ht="15" thickBot="1" x14ac:dyDescent="0.35">
      <c r="O3" s="248" t="s">
        <v>287</v>
      </c>
      <c r="P3" s="252" t="s">
        <v>288</v>
      </c>
    </row>
    <row r="4" spans="1:17" ht="15" customHeight="1" thickTop="1" x14ac:dyDescent="0.25">
      <c r="A4" s="13"/>
      <c r="B4" s="13"/>
      <c r="C4" s="328"/>
      <c r="D4" s="329" t="s">
        <v>0</v>
      </c>
      <c r="E4" s="330"/>
      <c r="F4" s="387" t="s">
        <v>1</v>
      </c>
      <c r="G4" s="387" t="s">
        <v>2</v>
      </c>
      <c r="H4" s="385" t="s">
        <v>252</v>
      </c>
      <c r="I4" s="389" t="s">
        <v>373</v>
      </c>
      <c r="J4" s="390"/>
      <c r="K4" s="390"/>
      <c r="L4" s="390"/>
      <c r="M4" s="390"/>
      <c r="N4" s="391"/>
      <c r="O4" s="381" t="s">
        <v>393</v>
      </c>
      <c r="P4" s="383" t="s">
        <v>4</v>
      </c>
    </row>
    <row r="5" spans="1:17" ht="41.4" x14ac:dyDescent="0.25">
      <c r="A5" s="13"/>
      <c r="B5" s="13"/>
      <c r="C5" s="331" t="s">
        <v>5</v>
      </c>
      <c r="D5" s="332" t="s">
        <v>6</v>
      </c>
      <c r="E5" s="333" t="s">
        <v>7</v>
      </c>
      <c r="F5" s="388"/>
      <c r="G5" s="388"/>
      <c r="H5" s="386"/>
      <c r="I5" s="334" t="s">
        <v>8</v>
      </c>
      <c r="J5" s="335" t="s">
        <v>259</v>
      </c>
      <c r="K5" s="336" t="s">
        <v>9</v>
      </c>
      <c r="L5" s="336" t="s">
        <v>10</v>
      </c>
      <c r="M5" s="334" t="s">
        <v>391</v>
      </c>
      <c r="N5" s="336" t="s">
        <v>392</v>
      </c>
      <c r="O5" s="382"/>
      <c r="P5" s="384"/>
    </row>
    <row r="6" spans="1:17" ht="14.4" thickBot="1" x14ac:dyDescent="0.3">
      <c r="A6" s="13"/>
      <c r="B6" s="13"/>
      <c r="C6" s="337" t="s">
        <v>12</v>
      </c>
      <c r="D6" s="338" t="s">
        <v>13</v>
      </c>
      <c r="E6" s="338" t="s">
        <v>14</v>
      </c>
      <c r="F6" s="338" t="s">
        <v>15</v>
      </c>
      <c r="G6" s="338" t="s">
        <v>16</v>
      </c>
      <c r="H6" s="338" t="s">
        <v>17</v>
      </c>
      <c r="I6" s="338" t="s">
        <v>18</v>
      </c>
      <c r="J6" s="338" t="s">
        <v>19</v>
      </c>
      <c r="K6" s="338" t="s">
        <v>20</v>
      </c>
      <c r="L6" s="338" t="s">
        <v>21</v>
      </c>
      <c r="M6" s="338" t="s">
        <v>228</v>
      </c>
      <c r="N6" s="338" t="s">
        <v>229</v>
      </c>
      <c r="O6" s="339" t="s">
        <v>230</v>
      </c>
      <c r="P6" s="340" t="s">
        <v>231</v>
      </c>
    </row>
    <row r="7" spans="1:17" ht="14.4" thickTop="1" x14ac:dyDescent="0.25">
      <c r="A7" s="345" t="s">
        <v>253</v>
      </c>
      <c r="B7" s="346"/>
      <c r="C7" s="341"/>
      <c r="D7" s="342"/>
      <c r="E7" s="342"/>
      <c r="F7" s="342"/>
      <c r="G7" s="342"/>
      <c r="H7" s="343"/>
      <c r="I7" s="342"/>
      <c r="J7" s="343"/>
      <c r="K7" s="342"/>
      <c r="L7" s="342"/>
      <c r="M7" s="342"/>
      <c r="N7" s="342"/>
      <c r="O7" s="343"/>
      <c r="P7" s="344"/>
    </row>
    <row r="8" spans="1:17" x14ac:dyDescent="0.25">
      <c r="A8" s="347" t="s">
        <v>254</v>
      </c>
      <c r="B8" s="348">
        <v>1</v>
      </c>
      <c r="C8" s="237">
        <f>SUM(C9:C10)</f>
        <v>0</v>
      </c>
      <c r="D8" s="238">
        <f t="shared" ref="D8:O8" si="0">SUM(D9:D10)</f>
        <v>0</v>
      </c>
      <c r="E8" s="238">
        <f t="shared" si="0"/>
        <v>0</v>
      </c>
      <c r="F8" s="238">
        <f t="shared" si="0"/>
        <v>0</v>
      </c>
      <c r="G8" s="238">
        <f t="shared" si="0"/>
        <v>0</v>
      </c>
      <c r="H8" s="238">
        <f t="shared" si="0"/>
        <v>0</v>
      </c>
      <c r="I8" s="238">
        <f t="shared" si="0"/>
        <v>0</v>
      </c>
      <c r="J8" s="238">
        <f t="shared" si="0"/>
        <v>0</v>
      </c>
      <c r="K8" s="238">
        <f t="shared" si="0"/>
        <v>0</v>
      </c>
      <c r="L8" s="238">
        <f t="shared" si="0"/>
        <v>0</v>
      </c>
      <c r="M8" s="238">
        <f t="shared" si="0"/>
        <v>0</v>
      </c>
      <c r="N8" s="238">
        <f t="shared" si="0"/>
        <v>0</v>
      </c>
      <c r="O8" s="238">
        <f t="shared" si="0"/>
        <v>0</v>
      </c>
      <c r="P8" s="15">
        <f>SUM(C8:O8)</f>
        <v>0</v>
      </c>
      <c r="Q8" s="239"/>
    </row>
    <row r="9" spans="1:17" x14ac:dyDescent="0.25">
      <c r="A9" s="349" t="s">
        <v>255</v>
      </c>
      <c r="B9" s="350">
        <v>2</v>
      </c>
      <c r="C9" s="157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15">
        <f t="shared" ref="P9:P26" si="1">SUM(C9:O9)</f>
        <v>0</v>
      </c>
      <c r="Q9" s="239"/>
    </row>
    <row r="10" spans="1:17" x14ac:dyDescent="0.25">
      <c r="A10" s="351" t="s">
        <v>256</v>
      </c>
      <c r="B10" s="350">
        <v>3</v>
      </c>
      <c r="C10" s="157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15">
        <f t="shared" si="1"/>
        <v>0</v>
      </c>
      <c r="Q10" s="239"/>
    </row>
    <row r="11" spans="1:17" x14ac:dyDescent="0.25">
      <c r="A11" s="347" t="s">
        <v>257</v>
      </c>
      <c r="B11" s="348">
        <v>4</v>
      </c>
      <c r="C11" s="237">
        <f t="shared" ref="C11:O11" si="2">SUM(C12:C13)</f>
        <v>0</v>
      </c>
      <c r="D11" s="238">
        <f t="shared" si="2"/>
        <v>0</v>
      </c>
      <c r="E11" s="238">
        <f t="shared" si="2"/>
        <v>0</v>
      </c>
      <c r="F11" s="238">
        <f t="shared" si="2"/>
        <v>0</v>
      </c>
      <c r="G11" s="238">
        <f t="shared" si="2"/>
        <v>0</v>
      </c>
      <c r="H11" s="238">
        <f t="shared" si="2"/>
        <v>0</v>
      </c>
      <c r="I11" s="238">
        <f t="shared" si="2"/>
        <v>0</v>
      </c>
      <c r="J11" s="238">
        <f t="shared" si="2"/>
        <v>0</v>
      </c>
      <c r="K11" s="238">
        <f t="shared" si="2"/>
        <v>0</v>
      </c>
      <c r="L11" s="238">
        <f t="shared" si="2"/>
        <v>0</v>
      </c>
      <c r="M11" s="238">
        <f t="shared" si="2"/>
        <v>0</v>
      </c>
      <c r="N11" s="238">
        <f t="shared" si="2"/>
        <v>0</v>
      </c>
      <c r="O11" s="238">
        <f t="shared" si="2"/>
        <v>0</v>
      </c>
      <c r="P11" s="15">
        <f t="shared" si="1"/>
        <v>0</v>
      </c>
    </row>
    <row r="12" spans="1:17" x14ac:dyDescent="0.25">
      <c r="A12" s="349" t="s">
        <v>255</v>
      </c>
      <c r="B12" s="350">
        <v>5</v>
      </c>
      <c r="C12" s="157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15">
        <f t="shared" si="1"/>
        <v>0</v>
      </c>
    </row>
    <row r="13" spans="1:17" x14ac:dyDescent="0.25">
      <c r="A13" s="351" t="s">
        <v>256</v>
      </c>
      <c r="B13" s="350">
        <v>6</v>
      </c>
      <c r="C13" s="157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15">
        <f t="shared" si="1"/>
        <v>0</v>
      </c>
    </row>
    <row r="14" spans="1:17" x14ac:dyDescent="0.25">
      <c r="A14" s="347" t="s">
        <v>258</v>
      </c>
      <c r="B14" s="348">
        <v>7</v>
      </c>
      <c r="C14" s="237">
        <f t="shared" ref="C14:O14" si="3">SUM(C15:C16)</f>
        <v>0</v>
      </c>
      <c r="D14" s="238">
        <f t="shared" si="3"/>
        <v>0</v>
      </c>
      <c r="E14" s="238">
        <f t="shared" si="3"/>
        <v>0</v>
      </c>
      <c r="F14" s="238">
        <f t="shared" si="3"/>
        <v>0</v>
      </c>
      <c r="G14" s="238">
        <f t="shared" si="3"/>
        <v>0</v>
      </c>
      <c r="H14" s="238">
        <f t="shared" si="3"/>
        <v>0</v>
      </c>
      <c r="I14" s="238">
        <f t="shared" si="3"/>
        <v>0</v>
      </c>
      <c r="J14" s="238">
        <f t="shared" si="3"/>
        <v>0</v>
      </c>
      <c r="K14" s="238">
        <f t="shared" si="3"/>
        <v>0</v>
      </c>
      <c r="L14" s="238">
        <f t="shared" si="3"/>
        <v>0</v>
      </c>
      <c r="M14" s="238">
        <f t="shared" si="3"/>
        <v>0</v>
      </c>
      <c r="N14" s="238">
        <f t="shared" si="3"/>
        <v>0</v>
      </c>
      <c r="O14" s="238">
        <f t="shared" si="3"/>
        <v>0</v>
      </c>
      <c r="P14" s="15">
        <f t="shared" si="1"/>
        <v>0</v>
      </c>
    </row>
    <row r="15" spans="1:17" x14ac:dyDescent="0.25">
      <c r="A15" s="349" t="s">
        <v>255</v>
      </c>
      <c r="B15" s="350">
        <v>8</v>
      </c>
      <c r="C15" s="45">
        <f>C9-C12</f>
        <v>0</v>
      </c>
      <c r="D15" s="241">
        <f t="shared" ref="D15:O15" si="4">D9-D12</f>
        <v>0</v>
      </c>
      <c r="E15" s="241">
        <f t="shared" si="4"/>
        <v>0</v>
      </c>
      <c r="F15" s="241">
        <f t="shared" si="4"/>
        <v>0</v>
      </c>
      <c r="G15" s="241">
        <f t="shared" si="4"/>
        <v>0</v>
      </c>
      <c r="H15" s="241">
        <f t="shared" si="4"/>
        <v>0</v>
      </c>
      <c r="I15" s="241">
        <f t="shared" si="4"/>
        <v>0</v>
      </c>
      <c r="J15" s="241">
        <f t="shared" si="4"/>
        <v>0</v>
      </c>
      <c r="K15" s="241">
        <f t="shared" si="4"/>
        <v>0</v>
      </c>
      <c r="L15" s="241">
        <f t="shared" si="4"/>
        <v>0</v>
      </c>
      <c r="M15" s="241">
        <f t="shared" si="4"/>
        <v>0</v>
      </c>
      <c r="N15" s="241">
        <f t="shared" si="4"/>
        <v>0</v>
      </c>
      <c r="O15" s="241">
        <f t="shared" si="4"/>
        <v>0</v>
      </c>
      <c r="P15" s="15">
        <f t="shared" si="1"/>
        <v>0</v>
      </c>
    </row>
    <row r="16" spans="1:17" ht="14.4" thickBot="1" x14ac:dyDescent="0.3">
      <c r="A16" s="352" t="s">
        <v>256</v>
      </c>
      <c r="B16" s="353">
        <v>9</v>
      </c>
      <c r="C16" s="47">
        <f t="shared" ref="C16:O16" si="5">C10-C13</f>
        <v>0</v>
      </c>
      <c r="D16" s="242">
        <f t="shared" si="5"/>
        <v>0</v>
      </c>
      <c r="E16" s="242">
        <f t="shared" si="5"/>
        <v>0</v>
      </c>
      <c r="F16" s="242">
        <f t="shared" si="5"/>
        <v>0</v>
      </c>
      <c r="G16" s="242">
        <f t="shared" si="5"/>
        <v>0</v>
      </c>
      <c r="H16" s="242">
        <f t="shared" si="5"/>
        <v>0</v>
      </c>
      <c r="I16" s="242">
        <f t="shared" si="5"/>
        <v>0</v>
      </c>
      <c r="J16" s="242">
        <f t="shared" si="5"/>
        <v>0</v>
      </c>
      <c r="K16" s="242">
        <f t="shared" si="5"/>
        <v>0</v>
      </c>
      <c r="L16" s="242">
        <f t="shared" si="5"/>
        <v>0</v>
      </c>
      <c r="M16" s="242">
        <f t="shared" si="5"/>
        <v>0</v>
      </c>
      <c r="N16" s="242">
        <f t="shared" si="5"/>
        <v>0</v>
      </c>
      <c r="O16" s="242">
        <f t="shared" si="5"/>
        <v>0</v>
      </c>
      <c r="P16" s="18">
        <f t="shared" si="1"/>
        <v>0</v>
      </c>
    </row>
    <row r="17" spans="1:16" x14ac:dyDescent="0.25">
      <c r="A17" s="354" t="s">
        <v>234</v>
      </c>
      <c r="B17" s="355"/>
      <c r="C17" s="358"/>
      <c r="D17" s="359"/>
      <c r="E17" s="359"/>
      <c r="F17" s="359"/>
      <c r="G17" s="359"/>
      <c r="H17" s="360"/>
      <c r="I17" s="359"/>
      <c r="J17" s="360"/>
      <c r="K17" s="359"/>
      <c r="L17" s="359"/>
      <c r="M17" s="359"/>
      <c r="N17" s="359"/>
      <c r="O17" s="360"/>
      <c r="P17" s="361"/>
    </row>
    <row r="18" spans="1:16" x14ac:dyDescent="0.25">
      <c r="A18" s="347" t="s">
        <v>254</v>
      </c>
      <c r="B18" s="348">
        <v>10</v>
      </c>
      <c r="C18" s="237">
        <f t="shared" ref="C18:O18" si="6">SUM(C19:C20)</f>
        <v>0</v>
      </c>
      <c r="D18" s="238">
        <f t="shared" si="6"/>
        <v>0</v>
      </c>
      <c r="E18" s="238">
        <f t="shared" si="6"/>
        <v>0</v>
      </c>
      <c r="F18" s="238">
        <f t="shared" si="6"/>
        <v>0</v>
      </c>
      <c r="G18" s="238">
        <f t="shared" si="6"/>
        <v>0</v>
      </c>
      <c r="H18" s="238">
        <f t="shared" si="6"/>
        <v>0</v>
      </c>
      <c r="I18" s="238">
        <f t="shared" si="6"/>
        <v>0</v>
      </c>
      <c r="J18" s="238">
        <f t="shared" si="6"/>
        <v>0</v>
      </c>
      <c r="K18" s="238">
        <f t="shared" si="6"/>
        <v>0</v>
      </c>
      <c r="L18" s="238">
        <f t="shared" si="6"/>
        <v>0</v>
      </c>
      <c r="M18" s="238">
        <f t="shared" si="6"/>
        <v>0</v>
      </c>
      <c r="N18" s="238">
        <f t="shared" si="6"/>
        <v>0</v>
      </c>
      <c r="O18" s="238">
        <f t="shared" si="6"/>
        <v>0</v>
      </c>
      <c r="P18" s="15">
        <f t="shared" si="1"/>
        <v>0</v>
      </c>
    </row>
    <row r="19" spans="1:16" x14ac:dyDescent="0.25">
      <c r="A19" s="349" t="s">
        <v>255</v>
      </c>
      <c r="B19" s="350">
        <v>11</v>
      </c>
      <c r="C19" s="157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15">
        <f t="shared" si="1"/>
        <v>0</v>
      </c>
    </row>
    <row r="20" spans="1:16" x14ac:dyDescent="0.25">
      <c r="A20" s="351" t="s">
        <v>256</v>
      </c>
      <c r="B20" s="350">
        <v>12</v>
      </c>
      <c r="C20" s="157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15">
        <f t="shared" si="1"/>
        <v>0</v>
      </c>
    </row>
    <row r="21" spans="1:16" x14ac:dyDescent="0.25">
      <c r="A21" s="347" t="s">
        <v>257</v>
      </c>
      <c r="B21" s="348">
        <v>13</v>
      </c>
      <c r="C21" s="237">
        <f t="shared" ref="C21:O21" si="7">SUM(C22:C23)</f>
        <v>0</v>
      </c>
      <c r="D21" s="238">
        <f t="shared" si="7"/>
        <v>0</v>
      </c>
      <c r="E21" s="238">
        <f t="shared" si="7"/>
        <v>0</v>
      </c>
      <c r="F21" s="238">
        <f t="shared" si="7"/>
        <v>0</v>
      </c>
      <c r="G21" s="238">
        <f t="shared" si="7"/>
        <v>0</v>
      </c>
      <c r="H21" s="238">
        <f t="shared" si="7"/>
        <v>0</v>
      </c>
      <c r="I21" s="238">
        <f t="shared" si="7"/>
        <v>0</v>
      </c>
      <c r="J21" s="238">
        <f t="shared" si="7"/>
        <v>0</v>
      </c>
      <c r="K21" s="238">
        <f t="shared" si="7"/>
        <v>0</v>
      </c>
      <c r="L21" s="238">
        <f t="shared" si="7"/>
        <v>0</v>
      </c>
      <c r="M21" s="238">
        <f t="shared" si="7"/>
        <v>0</v>
      </c>
      <c r="N21" s="238">
        <f t="shared" si="7"/>
        <v>0</v>
      </c>
      <c r="O21" s="238">
        <f t="shared" si="7"/>
        <v>0</v>
      </c>
      <c r="P21" s="15">
        <f t="shared" si="1"/>
        <v>0</v>
      </c>
    </row>
    <row r="22" spans="1:16" x14ac:dyDescent="0.25">
      <c r="A22" s="349" t="s">
        <v>255</v>
      </c>
      <c r="B22" s="350">
        <v>14</v>
      </c>
      <c r="C22" s="157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15">
        <f t="shared" si="1"/>
        <v>0</v>
      </c>
    </row>
    <row r="23" spans="1:16" x14ac:dyDescent="0.25">
      <c r="A23" s="351" t="s">
        <v>256</v>
      </c>
      <c r="B23" s="350">
        <v>15</v>
      </c>
      <c r="C23" s="157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15">
        <f t="shared" si="1"/>
        <v>0</v>
      </c>
    </row>
    <row r="24" spans="1:16" x14ac:dyDescent="0.25">
      <c r="A24" s="347" t="s">
        <v>258</v>
      </c>
      <c r="B24" s="348">
        <v>16</v>
      </c>
      <c r="C24" s="237">
        <f t="shared" ref="C24:O24" si="8">SUM(C25:C26)</f>
        <v>0</v>
      </c>
      <c r="D24" s="238">
        <f t="shared" si="8"/>
        <v>0</v>
      </c>
      <c r="E24" s="238">
        <f t="shared" si="8"/>
        <v>0</v>
      </c>
      <c r="F24" s="238">
        <f t="shared" si="8"/>
        <v>0</v>
      </c>
      <c r="G24" s="238">
        <f t="shared" si="8"/>
        <v>0</v>
      </c>
      <c r="H24" s="238">
        <f t="shared" si="8"/>
        <v>0</v>
      </c>
      <c r="I24" s="238">
        <f t="shared" si="8"/>
        <v>0</v>
      </c>
      <c r="J24" s="238">
        <f t="shared" si="8"/>
        <v>0</v>
      </c>
      <c r="K24" s="238">
        <f t="shared" si="8"/>
        <v>0</v>
      </c>
      <c r="L24" s="238">
        <f t="shared" si="8"/>
        <v>0</v>
      </c>
      <c r="M24" s="238">
        <f t="shared" si="8"/>
        <v>0</v>
      </c>
      <c r="N24" s="238">
        <f t="shared" si="8"/>
        <v>0</v>
      </c>
      <c r="O24" s="238">
        <f t="shared" si="8"/>
        <v>0</v>
      </c>
      <c r="P24" s="15">
        <f t="shared" si="1"/>
        <v>0</v>
      </c>
    </row>
    <row r="25" spans="1:16" x14ac:dyDescent="0.25">
      <c r="A25" s="349" t="s">
        <v>255</v>
      </c>
      <c r="B25" s="350">
        <v>17</v>
      </c>
      <c r="C25" s="45">
        <f>C19-C22</f>
        <v>0</v>
      </c>
      <c r="D25" s="241">
        <f t="shared" ref="D25:O25" si="9">D19-D22</f>
        <v>0</v>
      </c>
      <c r="E25" s="241">
        <f t="shared" si="9"/>
        <v>0</v>
      </c>
      <c r="F25" s="241">
        <f t="shared" si="9"/>
        <v>0</v>
      </c>
      <c r="G25" s="241">
        <f t="shared" si="9"/>
        <v>0</v>
      </c>
      <c r="H25" s="241">
        <f t="shared" si="9"/>
        <v>0</v>
      </c>
      <c r="I25" s="241">
        <f t="shared" si="9"/>
        <v>0</v>
      </c>
      <c r="J25" s="241">
        <f t="shared" si="9"/>
        <v>0</v>
      </c>
      <c r="K25" s="241">
        <f t="shared" si="9"/>
        <v>0</v>
      </c>
      <c r="L25" s="241">
        <f t="shared" si="9"/>
        <v>0</v>
      </c>
      <c r="M25" s="241">
        <f t="shared" si="9"/>
        <v>0</v>
      </c>
      <c r="N25" s="241">
        <f t="shared" si="9"/>
        <v>0</v>
      </c>
      <c r="O25" s="241">
        <f t="shared" si="9"/>
        <v>0</v>
      </c>
      <c r="P25" s="15">
        <f t="shared" si="1"/>
        <v>0</v>
      </c>
    </row>
    <row r="26" spans="1:16" ht="14.4" thickBot="1" x14ac:dyDescent="0.3">
      <c r="A26" s="356" t="s">
        <v>256</v>
      </c>
      <c r="B26" s="357">
        <v>18</v>
      </c>
      <c r="C26" s="243">
        <f t="shared" ref="C26:O26" si="10">C20-C23</f>
        <v>0</v>
      </c>
      <c r="D26" s="244">
        <f t="shared" si="10"/>
        <v>0</v>
      </c>
      <c r="E26" s="244">
        <f t="shared" si="10"/>
        <v>0</v>
      </c>
      <c r="F26" s="244">
        <f t="shared" si="10"/>
        <v>0</v>
      </c>
      <c r="G26" s="244">
        <f t="shared" si="10"/>
        <v>0</v>
      </c>
      <c r="H26" s="244">
        <f t="shared" si="10"/>
        <v>0</v>
      </c>
      <c r="I26" s="244">
        <f t="shared" si="10"/>
        <v>0</v>
      </c>
      <c r="J26" s="244">
        <f t="shared" si="10"/>
        <v>0</v>
      </c>
      <c r="K26" s="244">
        <f t="shared" si="10"/>
        <v>0</v>
      </c>
      <c r="L26" s="244">
        <f t="shared" si="10"/>
        <v>0</v>
      </c>
      <c r="M26" s="244">
        <f t="shared" si="10"/>
        <v>0</v>
      </c>
      <c r="N26" s="244">
        <f t="shared" si="10"/>
        <v>0</v>
      </c>
      <c r="O26" s="244">
        <f t="shared" si="10"/>
        <v>0</v>
      </c>
      <c r="P26" s="22">
        <f t="shared" si="1"/>
        <v>0</v>
      </c>
    </row>
    <row r="27" spans="1:16" ht="14.4" thickTop="1" x14ac:dyDescent="0.25">
      <c r="B27" s="23"/>
    </row>
    <row r="28" spans="1:16" ht="27.75" customHeight="1" x14ac:dyDescent="0.4">
      <c r="A28" s="9" t="s">
        <v>246</v>
      </c>
      <c r="B28" s="23"/>
    </row>
    <row r="29" spans="1:16" ht="15" thickBot="1" x14ac:dyDescent="0.35">
      <c r="B29" s="23"/>
      <c r="O29" s="12" t="s">
        <v>287</v>
      </c>
      <c r="P29" s="309" t="s">
        <v>291</v>
      </c>
    </row>
    <row r="30" spans="1:16" ht="15" customHeight="1" thickTop="1" x14ac:dyDescent="0.25">
      <c r="A30" s="13"/>
      <c r="B30" s="24"/>
      <c r="C30" s="328"/>
      <c r="D30" s="329" t="s">
        <v>0</v>
      </c>
      <c r="E30" s="330"/>
      <c r="F30" s="387" t="s">
        <v>1</v>
      </c>
      <c r="G30" s="387" t="s">
        <v>2</v>
      </c>
      <c r="H30" s="385" t="s">
        <v>3</v>
      </c>
      <c r="I30" s="389" t="s">
        <v>373</v>
      </c>
      <c r="J30" s="390"/>
      <c r="K30" s="390"/>
      <c r="L30" s="390"/>
      <c r="M30" s="390"/>
      <c r="N30" s="391"/>
      <c r="O30" s="381" t="s">
        <v>393</v>
      </c>
      <c r="P30" s="383" t="s">
        <v>4</v>
      </c>
    </row>
    <row r="31" spans="1:16" ht="41.4" x14ac:dyDescent="0.25">
      <c r="A31" s="13"/>
      <c r="B31" s="24"/>
      <c r="C31" s="331" t="s">
        <v>5</v>
      </c>
      <c r="D31" s="332" t="s">
        <v>6</v>
      </c>
      <c r="E31" s="333" t="s">
        <v>7</v>
      </c>
      <c r="F31" s="388"/>
      <c r="G31" s="388"/>
      <c r="H31" s="386"/>
      <c r="I31" s="334" t="s">
        <v>8</v>
      </c>
      <c r="J31" s="335" t="s">
        <v>259</v>
      </c>
      <c r="K31" s="336" t="s">
        <v>9</v>
      </c>
      <c r="L31" s="336" t="s">
        <v>10</v>
      </c>
      <c r="M31" s="334" t="s">
        <v>391</v>
      </c>
      <c r="N31" s="336" t="s">
        <v>392</v>
      </c>
      <c r="O31" s="382"/>
      <c r="P31" s="384"/>
    </row>
    <row r="32" spans="1:16" ht="14.4" thickBot="1" x14ac:dyDescent="0.3">
      <c r="A32" s="13"/>
      <c r="B32" s="13"/>
      <c r="C32" s="337" t="s">
        <v>12</v>
      </c>
      <c r="D32" s="338" t="s">
        <v>13</v>
      </c>
      <c r="E32" s="338" t="s">
        <v>14</v>
      </c>
      <c r="F32" s="338" t="s">
        <v>15</v>
      </c>
      <c r="G32" s="338" t="s">
        <v>16</v>
      </c>
      <c r="H32" s="338" t="s">
        <v>17</v>
      </c>
      <c r="I32" s="338" t="s">
        <v>18</v>
      </c>
      <c r="J32" s="338" t="s">
        <v>19</v>
      </c>
      <c r="K32" s="338" t="s">
        <v>20</v>
      </c>
      <c r="L32" s="338" t="s">
        <v>21</v>
      </c>
      <c r="M32" s="338" t="s">
        <v>228</v>
      </c>
      <c r="N32" s="338" t="s">
        <v>229</v>
      </c>
      <c r="O32" s="339" t="s">
        <v>230</v>
      </c>
      <c r="P32" s="340" t="s">
        <v>231</v>
      </c>
    </row>
    <row r="33" spans="1:16" ht="14.4" thickTop="1" x14ac:dyDescent="0.25">
      <c r="A33" s="362" t="s">
        <v>232</v>
      </c>
      <c r="B33" s="363"/>
      <c r="C33" s="341"/>
      <c r="D33" s="342"/>
      <c r="E33" s="342"/>
      <c r="F33" s="342"/>
      <c r="G33" s="342"/>
      <c r="H33" s="343"/>
      <c r="I33" s="342"/>
      <c r="J33" s="343"/>
      <c r="K33" s="342"/>
      <c r="L33" s="342"/>
      <c r="M33" s="342"/>
      <c r="N33" s="342"/>
      <c r="O33" s="343"/>
      <c r="P33" s="344"/>
    </row>
    <row r="34" spans="1:16" x14ac:dyDescent="0.25">
      <c r="A34" s="347" t="s">
        <v>235</v>
      </c>
      <c r="B34" s="364">
        <v>1</v>
      </c>
      <c r="C34" s="237">
        <f t="shared" ref="C34:O34" si="11">SUM(C35:C36)</f>
        <v>0</v>
      </c>
      <c r="D34" s="238">
        <f t="shared" si="11"/>
        <v>0</v>
      </c>
      <c r="E34" s="238">
        <f t="shared" si="11"/>
        <v>0</v>
      </c>
      <c r="F34" s="245"/>
      <c r="G34" s="238">
        <f t="shared" si="11"/>
        <v>0</v>
      </c>
      <c r="H34" s="238">
        <f t="shared" si="11"/>
        <v>0</v>
      </c>
      <c r="I34" s="238">
        <f t="shared" si="11"/>
        <v>0</v>
      </c>
      <c r="J34" s="245"/>
      <c r="K34" s="245"/>
      <c r="L34" s="238">
        <f t="shared" si="11"/>
        <v>0</v>
      </c>
      <c r="M34" s="238">
        <f t="shared" si="11"/>
        <v>0</v>
      </c>
      <c r="N34" s="238">
        <f t="shared" si="11"/>
        <v>0</v>
      </c>
      <c r="O34" s="238">
        <f t="shared" si="11"/>
        <v>0</v>
      </c>
      <c r="P34" s="15">
        <f t="shared" ref="P34:P42" si="12">SUM(C34:O34)</f>
        <v>0</v>
      </c>
    </row>
    <row r="35" spans="1:16" x14ac:dyDescent="0.25">
      <c r="A35" s="365" t="s">
        <v>236</v>
      </c>
      <c r="B35" s="366">
        <v>2</v>
      </c>
      <c r="C35" s="157"/>
      <c r="D35" s="240"/>
      <c r="E35" s="240"/>
      <c r="F35" s="245"/>
      <c r="G35" s="240"/>
      <c r="H35" s="240"/>
      <c r="I35" s="240"/>
      <c r="J35" s="245"/>
      <c r="K35" s="245"/>
      <c r="L35" s="240"/>
      <c r="M35" s="240"/>
      <c r="N35" s="240"/>
      <c r="O35" s="240"/>
      <c r="P35" s="15">
        <f t="shared" si="12"/>
        <v>0</v>
      </c>
    </row>
    <row r="36" spans="1:16" x14ac:dyDescent="0.25">
      <c r="A36" s="367" t="s">
        <v>233</v>
      </c>
      <c r="B36" s="366">
        <v>3</v>
      </c>
      <c r="C36" s="157"/>
      <c r="D36" s="240"/>
      <c r="E36" s="240"/>
      <c r="F36" s="245"/>
      <c r="G36" s="240"/>
      <c r="H36" s="240"/>
      <c r="I36" s="240"/>
      <c r="J36" s="245"/>
      <c r="K36" s="245"/>
      <c r="L36" s="240"/>
      <c r="M36" s="240"/>
      <c r="N36" s="240"/>
      <c r="O36" s="240"/>
      <c r="P36" s="15">
        <f t="shared" si="12"/>
        <v>0</v>
      </c>
    </row>
    <row r="37" spans="1:16" x14ac:dyDescent="0.25">
      <c r="A37" s="347" t="s">
        <v>29</v>
      </c>
      <c r="B37" s="364">
        <v>4</v>
      </c>
      <c r="C37" s="237">
        <f t="shared" ref="C37:O37" si="13">SUM(C38:C39)</f>
        <v>0</v>
      </c>
      <c r="D37" s="238">
        <f t="shared" si="13"/>
        <v>0</v>
      </c>
      <c r="E37" s="238">
        <f t="shared" si="13"/>
        <v>0</v>
      </c>
      <c r="F37" s="245"/>
      <c r="G37" s="238">
        <f t="shared" si="13"/>
        <v>0</v>
      </c>
      <c r="H37" s="238">
        <f t="shared" si="13"/>
        <v>0</v>
      </c>
      <c r="I37" s="238">
        <f t="shared" si="13"/>
        <v>0</v>
      </c>
      <c r="J37" s="245"/>
      <c r="K37" s="245"/>
      <c r="L37" s="238">
        <f t="shared" si="13"/>
        <v>0</v>
      </c>
      <c r="M37" s="238">
        <f t="shared" si="13"/>
        <v>0</v>
      </c>
      <c r="N37" s="238">
        <f t="shared" si="13"/>
        <v>0</v>
      </c>
      <c r="O37" s="238">
        <f t="shared" si="13"/>
        <v>0</v>
      </c>
      <c r="P37" s="15">
        <f t="shared" si="12"/>
        <v>0</v>
      </c>
    </row>
    <row r="38" spans="1:16" x14ac:dyDescent="0.25">
      <c r="A38" s="365" t="s">
        <v>236</v>
      </c>
      <c r="B38" s="366">
        <v>5</v>
      </c>
      <c r="C38" s="157"/>
      <c r="D38" s="240"/>
      <c r="E38" s="240"/>
      <c r="F38" s="245"/>
      <c r="G38" s="240"/>
      <c r="H38" s="240"/>
      <c r="I38" s="240"/>
      <c r="J38" s="245"/>
      <c r="K38" s="245"/>
      <c r="L38" s="240"/>
      <c r="M38" s="240"/>
      <c r="N38" s="240"/>
      <c r="O38" s="240"/>
      <c r="P38" s="15">
        <f t="shared" si="12"/>
        <v>0</v>
      </c>
    </row>
    <row r="39" spans="1:16" x14ac:dyDescent="0.25">
      <c r="A39" s="367" t="s">
        <v>233</v>
      </c>
      <c r="B39" s="366">
        <v>6</v>
      </c>
      <c r="C39" s="157"/>
      <c r="D39" s="240"/>
      <c r="E39" s="240"/>
      <c r="F39" s="245"/>
      <c r="G39" s="240"/>
      <c r="H39" s="240"/>
      <c r="I39" s="240"/>
      <c r="J39" s="245"/>
      <c r="K39" s="245"/>
      <c r="L39" s="240"/>
      <c r="M39" s="240"/>
      <c r="N39" s="240"/>
      <c r="O39" s="240"/>
      <c r="P39" s="15">
        <f t="shared" si="12"/>
        <v>0</v>
      </c>
    </row>
    <row r="40" spans="1:16" x14ac:dyDescent="0.25">
      <c r="A40" s="347" t="s">
        <v>237</v>
      </c>
      <c r="B40" s="364">
        <v>7</v>
      </c>
      <c r="C40" s="237">
        <f t="shared" ref="C40:O40" si="14">SUM(C41:C42)</f>
        <v>0</v>
      </c>
      <c r="D40" s="238">
        <f t="shared" si="14"/>
        <v>0</v>
      </c>
      <c r="E40" s="238">
        <f t="shared" si="14"/>
        <v>0</v>
      </c>
      <c r="F40" s="245"/>
      <c r="G40" s="238">
        <f t="shared" si="14"/>
        <v>0</v>
      </c>
      <c r="H40" s="238">
        <f t="shared" si="14"/>
        <v>0</v>
      </c>
      <c r="I40" s="238">
        <f t="shared" si="14"/>
        <v>0</v>
      </c>
      <c r="J40" s="245"/>
      <c r="K40" s="245"/>
      <c r="L40" s="238">
        <f t="shared" si="14"/>
        <v>0</v>
      </c>
      <c r="M40" s="238">
        <f t="shared" si="14"/>
        <v>0</v>
      </c>
      <c r="N40" s="238">
        <f t="shared" si="14"/>
        <v>0</v>
      </c>
      <c r="O40" s="238">
        <f t="shared" si="14"/>
        <v>0</v>
      </c>
      <c r="P40" s="15">
        <f t="shared" si="12"/>
        <v>0</v>
      </c>
    </row>
    <row r="41" spans="1:16" x14ac:dyDescent="0.25">
      <c r="A41" s="365" t="s">
        <v>236</v>
      </c>
      <c r="B41" s="366">
        <v>8</v>
      </c>
      <c r="C41" s="45">
        <f>C35-C38</f>
        <v>0</v>
      </c>
      <c r="D41" s="241">
        <f t="shared" ref="D41:E41" si="15">D35-D38</f>
        <v>0</v>
      </c>
      <c r="E41" s="241">
        <f t="shared" si="15"/>
        <v>0</v>
      </c>
      <c r="F41" s="245"/>
      <c r="G41" s="241">
        <f t="shared" ref="G41:I41" si="16">G35-G38</f>
        <v>0</v>
      </c>
      <c r="H41" s="241">
        <f t="shared" si="16"/>
        <v>0</v>
      </c>
      <c r="I41" s="241">
        <f t="shared" si="16"/>
        <v>0</v>
      </c>
      <c r="J41" s="245"/>
      <c r="K41" s="245"/>
      <c r="L41" s="241">
        <f t="shared" ref="L41:O41" si="17">L35-L38</f>
        <v>0</v>
      </c>
      <c r="M41" s="241">
        <f t="shared" si="17"/>
        <v>0</v>
      </c>
      <c r="N41" s="241">
        <f t="shared" si="17"/>
        <v>0</v>
      </c>
      <c r="O41" s="241">
        <f t="shared" si="17"/>
        <v>0</v>
      </c>
      <c r="P41" s="15">
        <f t="shared" si="12"/>
        <v>0</v>
      </c>
    </row>
    <row r="42" spans="1:16" ht="14.4" thickBot="1" x14ac:dyDescent="0.3">
      <c r="A42" s="368" t="s">
        <v>233</v>
      </c>
      <c r="B42" s="369">
        <v>9</v>
      </c>
      <c r="C42" s="47">
        <f t="shared" ref="C42:E42" si="18">C36-C39</f>
        <v>0</v>
      </c>
      <c r="D42" s="242">
        <f t="shared" si="18"/>
        <v>0</v>
      </c>
      <c r="E42" s="242">
        <f t="shared" si="18"/>
        <v>0</v>
      </c>
      <c r="F42" s="246"/>
      <c r="G42" s="242">
        <f t="shared" ref="G42:I42" si="19">G36-G39</f>
        <v>0</v>
      </c>
      <c r="H42" s="242">
        <f t="shared" si="19"/>
        <v>0</v>
      </c>
      <c r="I42" s="242">
        <f t="shared" si="19"/>
        <v>0</v>
      </c>
      <c r="J42" s="246"/>
      <c r="K42" s="246"/>
      <c r="L42" s="242">
        <f t="shared" ref="L42:O42" si="20">L36-L39</f>
        <v>0</v>
      </c>
      <c r="M42" s="242">
        <f t="shared" si="20"/>
        <v>0</v>
      </c>
      <c r="N42" s="242">
        <f t="shared" si="20"/>
        <v>0</v>
      </c>
      <c r="O42" s="242">
        <f t="shared" si="20"/>
        <v>0</v>
      </c>
      <c r="P42" s="18">
        <f t="shared" si="12"/>
        <v>0</v>
      </c>
    </row>
    <row r="43" spans="1:16" x14ac:dyDescent="0.25">
      <c r="A43" s="370" t="s">
        <v>234</v>
      </c>
      <c r="B43" s="371"/>
      <c r="C43" s="374"/>
      <c r="D43" s="375"/>
      <c r="E43" s="375"/>
      <c r="F43" s="375"/>
      <c r="G43" s="375"/>
      <c r="H43" s="376"/>
      <c r="I43" s="375"/>
      <c r="J43" s="375"/>
      <c r="K43" s="375"/>
      <c r="L43" s="375"/>
      <c r="M43" s="375"/>
      <c r="N43" s="375"/>
      <c r="O43" s="376"/>
      <c r="P43" s="377"/>
    </row>
    <row r="44" spans="1:16" x14ac:dyDescent="0.25">
      <c r="A44" s="347" t="s">
        <v>387</v>
      </c>
      <c r="B44" s="364">
        <v>16</v>
      </c>
      <c r="C44" s="237">
        <f t="shared" ref="C44" si="21">SUM(C45:C46)</f>
        <v>0</v>
      </c>
      <c r="D44" s="238">
        <f t="shared" ref="D44" si="22">SUM(D45:D46)</f>
        <v>0</v>
      </c>
      <c r="E44" s="238">
        <f t="shared" ref="E44" si="23">SUM(E45:E46)</f>
        <v>0</v>
      </c>
      <c r="F44" s="245"/>
      <c r="G44" s="238">
        <f t="shared" ref="G44" si="24">SUM(G45:G46)</f>
        <v>0</v>
      </c>
      <c r="H44" s="238">
        <f t="shared" ref="H44" si="25">SUM(H45:H46)</f>
        <v>0</v>
      </c>
      <c r="I44" s="238">
        <f t="shared" ref="I44" si="26">SUM(I45:I46)</f>
        <v>0</v>
      </c>
      <c r="J44" s="245"/>
      <c r="K44" s="245"/>
      <c r="L44" s="238">
        <f t="shared" ref="L44" si="27">SUM(L45:L46)</f>
        <v>0</v>
      </c>
      <c r="M44" s="238">
        <f t="shared" ref="M44" si="28">SUM(M45:M46)</f>
        <v>0</v>
      </c>
      <c r="N44" s="238">
        <f t="shared" ref="N44" si="29">SUM(N45:N46)</f>
        <v>0</v>
      </c>
      <c r="O44" s="238">
        <f t="shared" ref="O44" si="30">SUM(O45:O46)</f>
        <v>0</v>
      </c>
      <c r="P44" s="15">
        <f t="shared" ref="P44:P46" si="31">SUM(C44:O44)</f>
        <v>0</v>
      </c>
    </row>
    <row r="45" spans="1:16" x14ac:dyDescent="0.25">
      <c r="A45" s="365" t="s">
        <v>236</v>
      </c>
      <c r="B45" s="366">
        <v>17</v>
      </c>
      <c r="C45" s="45"/>
      <c r="D45" s="241"/>
      <c r="E45" s="241"/>
      <c r="F45" s="245"/>
      <c r="G45" s="241"/>
      <c r="H45" s="241"/>
      <c r="I45" s="241"/>
      <c r="J45" s="245"/>
      <c r="K45" s="245"/>
      <c r="L45" s="241"/>
      <c r="M45" s="241"/>
      <c r="N45" s="241"/>
      <c r="O45" s="241"/>
      <c r="P45" s="15">
        <f t="shared" si="31"/>
        <v>0</v>
      </c>
    </row>
    <row r="46" spans="1:16" ht="14.4" thickBot="1" x14ac:dyDescent="0.3">
      <c r="A46" s="372" t="s">
        <v>233</v>
      </c>
      <c r="B46" s="373">
        <v>18</v>
      </c>
      <c r="C46" s="47"/>
      <c r="D46" s="242"/>
      <c r="E46" s="242"/>
      <c r="F46" s="246"/>
      <c r="G46" s="242"/>
      <c r="H46" s="242"/>
      <c r="I46" s="242"/>
      <c r="J46" s="246"/>
      <c r="K46" s="246"/>
      <c r="L46" s="242"/>
      <c r="M46" s="242"/>
      <c r="N46" s="242"/>
      <c r="O46" s="242"/>
      <c r="P46" s="18">
        <f t="shared" si="31"/>
        <v>0</v>
      </c>
    </row>
    <row r="47" spans="1:16" ht="14.4" thickTop="1" x14ac:dyDescent="0.25"/>
    <row r="49" spans="1:16" ht="28.2" x14ac:dyDescent="0.4">
      <c r="A49" s="9" t="s">
        <v>398</v>
      </c>
      <c r="B49" s="23"/>
    </row>
    <row r="50" spans="1:16" ht="15" thickBot="1" x14ac:dyDescent="0.35">
      <c r="B50" s="23"/>
      <c r="O50" s="12" t="s">
        <v>287</v>
      </c>
      <c r="P50" s="309" t="s">
        <v>291</v>
      </c>
    </row>
    <row r="51" spans="1:16" ht="15.75" customHeight="1" thickTop="1" x14ac:dyDescent="0.25">
      <c r="A51" s="13"/>
      <c r="B51" s="24"/>
      <c r="C51" s="328"/>
      <c r="D51" s="329" t="s">
        <v>0</v>
      </c>
      <c r="E51" s="330"/>
      <c r="F51" s="387" t="s">
        <v>1</v>
      </c>
      <c r="G51" s="387" t="s">
        <v>2</v>
      </c>
      <c r="H51" s="385" t="s">
        <v>3</v>
      </c>
      <c r="I51" s="389" t="s">
        <v>373</v>
      </c>
      <c r="J51" s="390"/>
      <c r="K51" s="390"/>
      <c r="L51" s="390"/>
      <c r="M51" s="390"/>
      <c r="N51" s="391"/>
      <c r="O51" s="381" t="s">
        <v>393</v>
      </c>
      <c r="P51" s="383" t="s">
        <v>4</v>
      </c>
    </row>
    <row r="52" spans="1:16" ht="41.4" x14ac:dyDescent="0.25">
      <c r="A52" s="13"/>
      <c r="B52" s="24"/>
      <c r="C52" s="331" t="s">
        <v>5</v>
      </c>
      <c r="D52" s="332" t="s">
        <v>6</v>
      </c>
      <c r="E52" s="333" t="s">
        <v>7</v>
      </c>
      <c r="F52" s="388"/>
      <c r="G52" s="388"/>
      <c r="H52" s="386"/>
      <c r="I52" s="334" t="s">
        <v>8</v>
      </c>
      <c r="J52" s="335" t="s">
        <v>259</v>
      </c>
      <c r="K52" s="336" t="s">
        <v>9</v>
      </c>
      <c r="L52" s="336" t="s">
        <v>10</v>
      </c>
      <c r="M52" s="334" t="s">
        <v>391</v>
      </c>
      <c r="N52" s="336" t="s">
        <v>392</v>
      </c>
      <c r="O52" s="382"/>
      <c r="P52" s="384"/>
    </row>
    <row r="53" spans="1:16" ht="14.4" thickBot="1" x14ac:dyDescent="0.3">
      <c r="A53" s="13"/>
      <c r="B53" s="13"/>
      <c r="C53" s="337" t="s">
        <v>12</v>
      </c>
      <c r="D53" s="338" t="s">
        <v>13</v>
      </c>
      <c r="E53" s="338" t="s">
        <v>14</v>
      </c>
      <c r="F53" s="338" t="s">
        <v>15</v>
      </c>
      <c r="G53" s="338" t="s">
        <v>16</v>
      </c>
      <c r="H53" s="338" t="s">
        <v>17</v>
      </c>
      <c r="I53" s="338" t="s">
        <v>18</v>
      </c>
      <c r="J53" s="338" t="s">
        <v>19</v>
      </c>
      <c r="K53" s="338" t="s">
        <v>20</v>
      </c>
      <c r="L53" s="338" t="s">
        <v>21</v>
      </c>
      <c r="M53" s="338" t="s">
        <v>228</v>
      </c>
      <c r="N53" s="338" t="s">
        <v>229</v>
      </c>
      <c r="O53" s="339" t="s">
        <v>230</v>
      </c>
      <c r="P53" s="340" t="s">
        <v>231</v>
      </c>
    </row>
    <row r="54" spans="1:16" ht="14.4" thickTop="1" x14ac:dyDescent="0.25">
      <c r="A54" s="362" t="s">
        <v>232</v>
      </c>
      <c r="B54" s="363"/>
      <c r="C54" s="341"/>
      <c r="D54" s="342"/>
      <c r="E54" s="342"/>
      <c r="F54" s="342"/>
      <c r="G54" s="342"/>
      <c r="H54" s="343"/>
      <c r="I54" s="342"/>
      <c r="J54" s="343"/>
      <c r="K54" s="342"/>
      <c r="L54" s="342"/>
      <c r="M54" s="342"/>
      <c r="N54" s="342"/>
      <c r="O54" s="343"/>
      <c r="P54" s="344"/>
    </row>
    <row r="55" spans="1:16" x14ac:dyDescent="0.25">
      <c r="A55" s="347" t="s">
        <v>384</v>
      </c>
      <c r="B55" s="364">
        <v>1</v>
      </c>
      <c r="C55" s="237">
        <f t="shared" ref="C55:E55" si="32">SUM(C56:C57)</f>
        <v>0</v>
      </c>
      <c r="D55" s="238">
        <f t="shared" si="32"/>
        <v>0</v>
      </c>
      <c r="E55" s="238">
        <f t="shared" si="32"/>
        <v>0</v>
      </c>
      <c r="F55" s="245"/>
      <c r="G55" s="238">
        <f t="shared" ref="G55:I55" si="33">SUM(G56:G57)</f>
        <v>0</v>
      </c>
      <c r="H55" s="238">
        <f t="shared" si="33"/>
        <v>0</v>
      </c>
      <c r="I55" s="238">
        <f t="shared" si="33"/>
        <v>0</v>
      </c>
      <c r="J55" s="245"/>
      <c r="K55" s="245"/>
      <c r="L55" s="238">
        <f t="shared" ref="L55:O55" si="34">SUM(L56:L57)</f>
        <v>0</v>
      </c>
      <c r="M55" s="238">
        <f t="shared" si="34"/>
        <v>0</v>
      </c>
      <c r="N55" s="238">
        <f t="shared" si="34"/>
        <v>0</v>
      </c>
      <c r="O55" s="238">
        <f t="shared" si="34"/>
        <v>0</v>
      </c>
      <c r="P55" s="15">
        <f t="shared" ref="P55:P63" si="35">SUM(C55:O55)</f>
        <v>0</v>
      </c>
    </row>
    <row r="56" spans="1:16" x14ac:dyDescent="0.25">
      <c r="A56" s="365" t="s">
        <v>382</v>
      </c>
      <c r="B56" s="366">
        <v>2</v>
      </c>
      <c r="C56" s="157"/>
      <c r="D56" s="240"/>
      <c r="E56" s="240"/>
      <c r="F56" s="245"/>
      <c r="G56" s="240"/>
      <c r="H56" s="240"/>
      <c r="I56" s="240"/>
      <c r="J56" s="245"/>
      <c r="K56" s="245"/>
      <c r="L56" s="240"/>
      <c r="M56" s="240"/>
      <c r="N56" s="240"/>
      <c r="O56" s="240"/>
      <c r="P56" s="15">
        <f t="shared" si="35"/>
        <v>0</v>
      </c>
    </row>
    <row r="57" spans="1:16" x14ac:dyDescent="0.25">
      <c r="A57" s="367" t="s">
        <v>383</v>
      </c>
      <c r="B57" s="366">
        <v>3</v>
      </c>
      <c r="C57" s="157"/>
      <c r="D57" s="240"/>
      <c r="E57" s="240"/>
      <c r="F57" s="245"/>
      <c r="G57" s="240"/>
      <c r="H57" s="240"/>
      <c r="I57" s="240"/>
      <c r="J57" s="245"/>
      <c r="K57" s="245"/>
      <c r="L57" s="240"/>
      <c r="M57" s="240"/>
      <c r="N57" s="240"/>
      <c r="O57" s="240"/>
      <c r="P57" s="15">
        <f t="shared" si="35"/>
        <v>0</v>
      </c>
    </row>
    <row r="58" spans="1:16" x14ac:dyDescent="0.25">
      <c r="A58" s="347" t="s">
        <v>29</v>
      </c>
      <c r="B58" s="364">
        <v>4</v>
      </c>
      <c r="C58" s="237">
        <f t="shared" ref="C58:E58" si="36">SUM(C59:C60)</f>
        <v>0</v>
      </c>
      <c r="D58" s="238">
        <f t="shared" si="36"/>
        <v>0</v>
      </c>
      <c r="E58" s="238">
        <f t="shared" si="36"/>
        <v>0</v>
      </c>
      <c r="F58" s="245"/>
      <c r="G58" s="238">
        <f t="shared" ref="G58:I58" si="37">SUM(G59:G60)</f>
        <v>0</v>
      </c>
      <c r="H58" s="238">
        <f t="shared" si="37"/>
        <v>0</v>
      </c>
      <c r="I58" s="238">
        <f t="shared" si="37"/>
        <v>0</v>
      </c>
      <c r="J58" s="245"/>
      <c r="K58" s="245"/>
      <c r="L58" s="238">
        <f t="shared" ref="L58:O58" si="38">SUM(L59:L60)</f>
        <v>0</v>
      </c>
      <c r="M58" s="238">
        <f t="shared" si="38"/>
        <v>0</v>
      </c>
      <c r="N58" s="238">
        <f t="shared" si="38"/>
        <v>0</v>
      </c>
      <c r="O58" s="238">
        <f t="shared" si="38"/>
        <v>0</v>
      </c>
      <c r="P58" s="15">
        <f t="shared" si="35"/>
        <v>0</v>
      </c>
    </row>
    <row r="59" spans="1:16" x14ac:dyDescent="0.25">
      <c r="A59" s="365" t="s">
        <v>382</v>
      </c>
      <c r="B59" s="366">
        <v>5</v>
      </c>
      <c r="C59" s="157"/>
      <c r="D59" s="240"/>
      <c r="E59" s="240"/>
      <c r="F59" s="245"/>
      <c r="G59" s="240"/>
      <c r="H59" s="240"/>
      <c r="I59" s="240"/>
      <c r="J59" s="245"/>
      <c r="K59" s="245"/>
      <c r="L59" s="240"/>
      <c r="M59" s="240"/>
      <c r="N59" s="240"/>
      <c r="O59" s="240"/>
      <c r="P59" s="15">
        <f t="shared" si="35"/>
        <v>0</v>
      </c>
    </row>
    <row r="60" spans="1:16" x14ac:dyDescent="0.25">
      <c r="A60" s="367" t="s">
        <v>383</v>
      </c>
      <c r="B60" s="366">
        <v>6</v>
      </c>
      <c r="C60" s="157"/>
      <c r="D60" s="240"/>
      <c r="E60" s="240"/>
      <c r="F60" s="245"/>
      <c r="G60" s="240"/>
      <c r="H60" s="240"/>
      <c r="I60" s="240"/>
      <c r="J60" s="245"/>
      <c r="K60" s="245"/>
      <c r="L60" s="240"/>
      <c r="M60" s="240"/>
      <c r="N60" s="240"/>
      <c r="O60" s="240"/>
      <c r="P60" s="15">
        <f t="shared" si="35"/>
        <v>0</v>
      </c>
    </row>
    <row r="61" spans="1:16" x14ac:dyDescent="0.25">
      <c r="A61" s="347" t="s">
        <v>385</v>
      </c>
      <c r="B61" s="364">
        <v>7</v>
      </c>
      <c r="C61" s="237">
        <f t="shared" ref="C61:E61" si="39">SUM(C62:C63)</f>
        <v>0</v>
      </c>
      <c r="D61" s="238">
        <f t="shared" si="39"/>
        <v>0</v>
      </c>
      <c r="E61" s="238">
        <f t="shared" si="39"/>
        <v>0</v>
      </c>
      <c r="F61" s="245"/>
      <c r="G61" s="238">
        <f t="shared" ref="G61:I61" si="40">SUM(G62:G63)</f>
        <v>0</v>
      </c>
      <c r="H61" s="238">
        <f t="shared" si="40"/>
        <v>0</v>
      </c>
      <c r="I61" s="238">
        <f t="shared" si="40"/>
        <v>0</v>
      </c>
      <c r="J61" s="245"/>
      <c r="K61" s="245"/>
      <c r="L61" s="238">
        <f t="shared" ref="L61:O61" si="41">SUM(L62:L63)</f>
        <v>0</v>
      </c>
      <c r="M61" s="238">
        <f t="shared" si="41"/>
        <v>0</v>
      </c>
      <c r="N61" s="238">
        <f t="shared" si="41"/>
        <v>0</v>
      </c>
      <c r="O61" s="238">
        <f t="shared" si="41"/>
        <v>0</v>
      </c>
      <c r="P61" s="15">
        <f t="shared" si="35"/>
        <v>0</v>
      </c>
    </row>
    <row r="62" spans="1:16" x14ac:dyDescent="0.25">
      <c r="A62" s="365" t="s">
        <v>382</v>
      </c>
      <c r="B62" s="366">
        <v>8</v>
      </c>
      <c r="C62" s="45">
        <f>C56-C59</f>
        <v>0</v>
      </c>
      <c r="D62" s="241">
        <f t="shared" ref="D62:E62" si="42">D56-D59</f>
        <v>0</v>
      </c>
      <c r="E62" s="241">
        <f t="shared" si="42"/>
        <v>0</v>
      </c>
      <c r="F62" s="245"/>
      <c r="G62" s="241">
        <f t="shared" ref="G62:I62" si="43">G56-G59</f>
        <v>0</v>
      </c>
      <c r="H62" s="241">
        <f t="shared" si="43"/>
        <v>0</v>
      </c>
      <c r="I62" s="241">
        <f t="shared" si="43"/>
        <v>0</v>
      </c>
      <c r="J62" s="245"/>
      <c r="K62" s="245"/>
      <c r="L62" s="241">
        <f t="shared" ref="L62:O62" si="44">L56-L59</f>
        <v>0</v>
      </c>
      <c r="M62" s="241">
        <f t="shared" si="44"/>
        <v>0</v>
      </c>
      <c r="N62" s="241">
        <f t="shared" si="44"/>
        <v>0</v>
      </c>
      <c r="O62" s="241">
        <f t="shared" si="44"/>
        <v>0</v>
      </c>
      <c r="P62" s="15">
        <f t="shared" si="35"/>
        <v>0</v>
      </c>
    </row>
    <row r="63" spans="1:16" ht="14.4" thickBot="1" x14ac:dyDescent="0.3">
      <c r="A63" s="368" t="s">
        <v>383</v>
      </c>
      <c r="B63" s="369">
        <v>9</v>
      </c>
      <c r="C63" s="47">
        <f t="shared" ref="C63:E63" si="45">C57-C60</f>
        <v>0</v>
      </c>
      <c r="D63" s="242">
        <f t="shared" si="45"/>
        <v>0</v>
      </c>
      <c r="E63" s="242">
        <f t="shared" si="45"/>
        <v>0</v>
      </c>
      <c r="F63" s="246"/>
      <c r="G63" s="242">
        <f t="shared" ref="G63:I63" si="46">G57-G60</f>
        <v>0</v>
      </c>
      <c r="H63" s="242">
        <f t="shared" si="46"/>
        <v>0</v>
      </c>
      <c r="I63" s="242">
        <f t="shared" si="46"/>
        <v>0</v>
      </c>
      <c r="J63" s="246"/>
      <c r="K63" s="246"/>
      <c r="L63" s="242">
        <f t="shared" ref="L63:O63" si="47">L57-L60</f>
        <v>0</v>
      </c>
      <c r="M63" s="242">
        <f t="shared" si="47"/>
        <v>0</v>
      </c>
      <c r="N63" s="242">
        <f t="shared" si="47"/>
        <v>0</v>
      </c>
      <c r="O63" s="242">
        <f t="shared" si="47"/>
        <v>0</v>
      </c>
      <c r="P63" s="18">
        <f t="shared" si="35"/>
        <v>0</v>
      </c>
    </row>
    <row r="64" spans="1:16" x14ac:dyDescent="0.25">
      <c r="A64" s="370" t="s">
        <v>234</v>
      </c>
      <c r="B64" s="371"/>
      <c r="C64" s="374"/>
      <c r="D64" s="375"/>
      <c r="E64" s="375"/>
      <c r="F64" s="375"/>
      <c r="G64" s="375"/>
      <c r="H64" s="376"/>
      <c r="I64" s="375"/>
      <c r="J64" s="375"/>
      <c r="K64" s="375"/>
      <c r="L64" s="375"/>
      <c r="M64" s="375"/>
      <c r="N64" s="375"/>
      <c r="O64" s="376"/>
      <c r="P64" s="377"/>
    </row>
    <row r="65" spans="1:16" x14ac:dyDescent="0.25">
      <c r="A65" s="347" t="s">
        <v>386</v>
      </c>
      <c r="B65" s="364">
        <v>16</v>
      </c>
      <c r="C65" s="237">
        <f t="shared" ref="C65:E65" si="48">SUM(C66:C67)</f>
        <v>0</v>
      </c>
      <c r="D65" s="238">
        <f t="shared" si="48"/>
        <v>0</v>
      </c>
      <c r="E65" s="238">
        <f t="shared" si="48"/>
        <v>0</v>
      </c>
      <c r="F65" s="245"/>
      <c r="G65" s="238">
        <f t="shared" ref="G65:I65" si="49">SUM(G66:G67)</f>
        <v>0</v>
      </c>
      <c r="H65" s="238">
        <f t="shared" si="49"/>
        <v>0</v>
      </c>
      <c r="I65" s="238">
        <f t="shared" si="49"/>
        <v>0</v>
      </c>
      <c r="J65" s="245"/>
      <c r="K65" s="245"/>
      <c r="L65" s="238">
        <f t="shared" ref="L65:O65" si="50">SUM(L66:L67)</f>
        <v>0</v>
      </c>
      <c r="M65" s="238">
        <f t="shared" si="50"/>
        <v>0</v>
      </c>
      <c r="N65" s="238">
        <f t="shared" si="50"/>
        <v>0</v>
      </c>
      <c r="O65" s="238">
        <f t="shared" si="50"/>
        <v>0</v>
      </c>
      <c r="P65" s="15">
        <f t="shared" ref="P65:P67" si="51">SUM(C65:O65)</f>
        <v>0</v>
      </c>
    </row>
    <row r="66" spans="1:16" x14ac:dyDescent="0.25">
      <c r="A66" s="365" t="s">
        <v>382</v>
      </c>
      <c r="B66" s="366">
        <v>17</v>
      </c>
      <c r="C66" s="45"/>
      <c r="D66" s="241"/>
      <c r="E66" s="241"/>
      <c r="F66" s="245"/>
      <c r="G66" s="241"/>
      <c r="H66" s="241"/>
      <c r="I66" s="241"/>
      <c r="J66" s="245"/>
      <c r="K66" s="245"/>
      <c r="L66" s="241"/>
      <c r="M66" s="241"/>
      <c r="N66" s="241"/>
      <c r="O66" s="241"/>
      <c r="P66" s="15">
        <f t="shared" si="51"/>
        <v>0</v>
      </c>
    </row>
    <row r="67" spans="1:16" ht="14.4" thickBot="1" x14ac:dyDescent="0.3">
      <c r="A67" s="372" t="s">
        <v>383</v>
      </c>
      <c r="B67" s="373">
        <v>18</v>
      </c>
      <c r="C67" s="47"/>
      <c r="D67" s="242"/>
      <c r="E67" s="242"/>
      <c r="F67" s="246"/>
      <c r="G67" s="242"/>
      <c r="H67" s="242"/>
      <c r="I67" s="242"/>
      <c r="J67" s="246"/>
      <c r="K67" s="246"/>
      <c r="L67" s="242"/>
      <c r="M67" s="242"/>
      <c r="N67" s="242"/>
      <c r="O67" s="242"/>
      <c r="P67" s="18">
        <f t="shared" si="51"/>
        <v>0</v>
      </c>
    </row>
    <row r="68" spans="1:16" ht="14.4" thickTop="1" x14ac:dyDescent="0.25"/>
    <row r="69" spans="1:16" x14ac:dyDescent="0.25">
      <c r="A69" s="10" t="s">
        <v>397</v>
      </c>
    </row>
    <row r="70" spans="1:16" x14ac:dyDescent="0.25">
      <c r="A70" s="205" t="s">
        <v>394</v>
      </c>
    </row>
    <row r="71" spans="1:16" x14ac:dyDescent="0.25">
      <c r="A71" s="205" t="s">
        <v>395</v>
      </c>
    </row>
    <row r="72" spans="1:16" x14ac:dyDescent="0.25">
      <c r="A72" s="205" t="s">
        <v>396</v>
      </c>
    </row>
    <row r="73" spans="1:16" x14ac:dyDescent="0.25">
      <c r="A73" s="205" t="s">
        <v>415</v>
      </c>
    </row>
  </sheetData>
  <mergeCells count="18">
    <mergeCell ref="P51:P52"/>
    <mergeCell ref="F51:F52"/>
    <mergeCell ref="G51:G52"/>
    <mergeCell ref="H51:H52"/>
    <mergeCell ref="I51:N51"/>
    <mergeCell ref="O51:O52"/>
    <mergeCell ref="G4:G5"/>
    <mergeCell ref="I4:N4"/>
    <mergeCell ref="I30:N30"/>
    <mergeCell ref="F30:F31"/>
    <mergeCell ref="G30:G31"/>
    <mergeCell ref="H30:H31"/>
    <mergeCell ref="F4:F5"/>
    <mergeCell ref="O30:O31"/>
    <mergeCell ref="P30:P31"/>
    <mergeCell ref="O4:O5"/>
    <mergeCell ref="P4:P5"/>
    <mergeCell ref="H4:H5"/>
  </mergeCells>
  <phoneticPr fontId="2"/>
  <pageMargins left="0.75" right="0.75" top="0.55000000000000004" bottom="1" header="0.51200000000000001" footer="0.51200000000000001"/>
  <pageSetup paperSize="9" scale="72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Units!$B$5:$B$11</xm:f>
          </x14:formula1>
          <xm:sqref>P29 P50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zoomScale="85" workbookViewId="0">
      <selection activeCell="L21" sqref="L21"/>
    </sheetView>
  </sheetViews>
  <sheetFormatPr defaultColWidth="9" defaultRowHeight="13.8" x14ac:dyDescent="0.25"/>
  <cols>
    <col min="1" max="1" width="31" style="10" customWidth="1"/>
    <col min="2" max="2" width="3.109375" style="10" customWidth="1"/>
    <col min="3" max="4" width="17.21875" style="10" customWidth="1"/>
    <col min="5" max="16384" width="9" style="10"/>
  </cols>
  <sheetData>
    <row r="1" spans="1:9" ht="24" customHeight="1" x14ac:dyDescent="0.4">
      <c r="A1" s="9" t="s">
        <v>242</v>
      </c>
      <c r="I1" s="11"/>
    </row>
    <row r="2" spans="1:9" ht="24" customHeight="1" x14ac:dyDescent="0.4">
      <c r="A2" s="9" t="s">
        <v>247</v>
      </c>
      <c r="B2" s="9"/>
    </row>
    <row r="3" spans="1:9" ht="14.25" customHeight="1" thickBot="1" x14ac:dyDescent="0.45">
      <c r="A3" s="9"/>
    </row>
    <row r="4" spans="1:9" ht="14.4" thickTop="1" x14ac:dyDescent="0.25">
      <c r="A4" s="13"/>
      <c r="B4" s="13"/>
      <c r="C4" s="26" t="s">
        <v>336</v>
      </c>
      <c r="D4" s="27" t="s">
        <v>337</v>
      </c>
    </row>
    <row r="5" spans="1:9" x14ac:dyDescent="0.25">
      <c r="A5" s="13"/>
      <c r="B5" s="13"/>
      <c r="C5" s="28" t="s">
        <v>288</v>
      </c>
      <c r="D5" s="29" t="str">
        <f>Production!P29</f>
        <v>select unit</v>
      </c>
    </row>
    <row r="6" spans="1:9" ht="14.4" thickBot="1" x14ac:dyDescent="0.3">
      <c r="A6" s="13"/>
      <c r="B6" s="13"/>
      <c r="C6" s="30" t="s">
        <v>12</v>
      </c>
      <c r="D6" s="31" t="s">
        <v>13</v>
      </c>
    </row>
    <row r="7" spans="1:9" ht="23.25" customHeight="1" thickTop="1" thickBot="1" x14ac:dyDescent="0.3">
      <c r="A7" s="32" t="s">
        <v>60</v>
      </c>
      <c r="B7" s="27">
        <v>1</v>
      </c>
      <c r="C7" s="33">
        <f>SUM(C8,C18,C32,C36)</f>
        <v>0</v>
      </c>
      <c r="D7" s="34">
        <f>SUM(D8,D18,D32,D36)</f>
        <v>0</v>
      </c>
    </row>
    <row r="8" spans="1:9" ht="23.25" customHeight="1" x14ac:dyDescent="0.25">
      <c r="A8" s="35" t="s">
        <v>59</v>
      </c>
      <c r="B8" s="36">
        <v>2</v>
      </c>
      <c r="C8" s="37">
        <f>SUM(C9:C17)</f>
        <v>0</v>
      </c>
      <c r="D8" s="19">
        <f>SUM(D9:D17)</f>
        <v>0</v>
      </c>
    </row>
    <row r="9" spans="1:9" x14ac:dyDescent="0.25">
      <c r="A9" s="38" t="s">
        <v>30</v>
      </c>
      <c r="B9" s="39">
        <v>3</v>
      </c>
      <c r="C9" s="45"/>
      <c r="D9" s="46"/>
    </row>
    <row r="10" spans="1:9" x14ac:dyDescent="0.25">
      <c r="A10" s="38" t="s">
        <v>31</v>
      </c>
      <c r="B10" s="39">
        <v>4</v>
      </c>
      <c r="C10" s="45"/>
      <c r="D10" s="46"/>
    </row>
    <row r="11" spans="1:9" x14ac:dyDescent="0.25">
      <c r="A11" s="38" t="s">
        <v>32</v>
      </c>
      <c r="B11" s="39">
        <v>5</v>
      </c>
      <c r="C11" s="45"/>
      <c r="D11" s="46"/>
    </row>
    <row r="12" spans="1:9" x14ac:dyDescent="0.25">
      <c r="A12" s="38" t="s">
        <v>33</v>
      </c>
      <c r="B12" s="39">
        <v>6</v>
      </c>
      <c r="C12" s="45"/>
      <c r="D12" s="46"/>
    </row>
    <row r="13" spans="1:9" x14ac:dyDescent="0.25">
      <c r="A13" s="38" t="s">
        <v>34</v>
      </c>
      <c r="B13" s="39">
        <v>7</v>
      </c>
      <c r="C13" s="45"/>
      <c r="D13" s="46"/>
    </row>
    <row r="14" spans="1:9" x14ac:dyDescent="0.25">
      <c r="A14" s="38" t="s">
        <v>35</v>
      </c>
      <c r="B14" s="39">
        <v>8</v>
      </c>
      <c r="C14" s="45"/>
      <c r="D14" s="46"/>
    </row>
    <row r="15" spans="1:9" x14ac:dyDescent="0.25">
      <c r="A15" s="38" t="s">
        <v>36</v>
      </c>
      <c r="B15" s="39">
        <v>9</v>
      </c>
      <c r="C15" s="45"/>
      <c r="D15" s="46"/>
    </row>
    <row r="16" spans="1:9" x14ac:dyDescent="0.25">
      <c r="A16" s="38" t="s">
        <v>37</v>
      </c>
      <c r="B16" s="39">
        <v>10</v>
      </c>
      <c r="C16" s="45"/>
      <c r="D16" s="46"/>
    </row>
    <row r="17" spans="1:4" ht="14.4" thickBot="1" x14ac:dyDescent="0.3">
      <c r="A17" s="40" t="s">
        <v>38</v>
      </c>
      <c r="B17" s="41">
        <v>11</v>
      </c>
      <c r="C17" s="47"/>
      <c r="D17" s="48"/>
    </row>
    <row r="18" spans="1:4" ht="23.25" customHeight="1" x14ac:dyDescent="0.25">
      <c r="A18" s="42" t="s">
        <v>61</v>
      </c>
      <c r="B18" s="17">
        <v>12</v>
      </c>
      <c r="C18" s="43">
        <f>SUM(C19:C31)</f>
        <v>0</v>
      </c>
      <c r="D18" s="44">
        <f>SUM(D19:D31)</f>
        <v>0</v>
      </c>
    </row>
    <row r="19" spans="1:4" x14ac:dyDescent="0.25">
      <c r="A19" s="38" t="s">
        <v>39</v>
      </c>
      <c r="B19" s="39">
        <v>13</v>
      </c>
      <c r="C19" s="45"/>
      <c r="D19" s="46"/>
    </row>
    <row r="20" spans="1:4" x14ac:dyDescent="0.25">
      <c r="A20" s="38" t="s">
        <v>260</v>
      </c>
      <c r="B20" s="39">
        <v>14</v>
      </c>
      <c r="C20" s="45"/>
      <c r="D20" s="46"/>
    </row>
    <row r="21" spans="1:4" ht="14.25" customHeight="1" x14ac:dyDescent="0.25">
      <c r="A21" s="38" t="s">
        <v>40</v>
      </c>
      <c r="B21" s="39">
        <v>15</v>
      </c>
      <c r="C21" s="45"/>
      <c r="D21" s="46"/>
    </row>
    <row r="22" spans="1:4" x14ac:dyDescent="0.25">
      <c r="A22" s="38" t="s">
        <v>41</v>
      </c>
      <c r="B22" s="39">
        <v>16</v>
      </c>
      <c r="C22" s="45"/>
      <c r="D22" s="46"/>
    </row>
    <row r="23" spans="1:4" x14ac:dyDescent="0.25">
      <c r="A23" s="38" t="s">
        <v>42</v>
      </c>
      <c r="B23" s="39">
        <v>17</v>
      </c>
      <c r="C23" s="45"/>
      <c r="D23" s="46"/>
    </row>
    <row r="24" spans="1:4" x14ac:dyDescent="0.25">
      <c r="A24" s="38" t="s">
        <v>43</v>
      </c>
      <c r="B24" s="39">
        <v>18</v>
      </c>
      <c r="C24" s="45"/>
      <c r="D24" s="46"/>
    </row>
    <row r="25" spans="1:4" x14ac:dyDescent="0.25">
      <c r="A25" s="38" t="s">
        <v>44</v>
      </c>
      <c r="B25" s="39">
        <v>19</v>
      </c>
      <c r="C25" s="45"/>
      <c r="D25" s="46"/>
    </row>
    <row r="26" spans="1:4" x14ac:dyDescent="0.25">
      <c r="A26" s="38" t="s">
        <v>45</v>
      </c>
      <c r="B26" s="39">
        <v>20</v>
      </c>
      <c r="C26" s="45"/>
      <c r="D26" s="46"/>
    </row>
    <row r="27" spans="1:4" x14ac:dyDescent="0.25">
      <c r="A27" s="38" t="s">
        <v>46</v>
      </c>
      <c r="B27" s="39">
        <v>21</v>
      </c>
      <c r="C27" s="45"/>
      <c r="D27" s="46"/>
    </row>
    <row r="28" spans="1:4" x14ac:dyDescent="0.25">
      <c r="A28" s="38" t="s">
        <v>47</v>
      </c>
      <c r="B28" s="39">
        <v>22</v>
      </c>
      <c r="C28" s="45"/>
      <c r="D28" s="46"/>
    </row>
    <row r="29" spans="1:4" x14ac:dyDescent="0.25">
      <c r="A29" s="38" t="s">
        <v>48</v>
      </c>
      <c r="B29" s="39">
        <v>23</v>
      </c>
      <c r="C29" s="45"/>
      <c r="D29" s="46"/>
    </row>
    <row r="30" spans="1:4" x14ac:dyDescent="0.25">
      <c r="A30" s="38" t="s">
        <v>49</v>
      </c>
      <c r="B30" s="39">
        <v>24</v>
      </c>
      <c r="C30" s="45"/>
      <c r="D30" s="46"/>
    </row>
    <row r="31" spans="1:4" ht="14.4" thickBot="1" x14ac:dyDescent="0.3">
      <c r="A31" s="40" t="s">
        <v>38</v>
      </c>
      <c r="B31" s="41">
        <v>25</v>
      </c>
      <c r="C31" s="47"/>
      <c r="D31" s="48"/>
    </row>
    <row r="32" spans="1:4" ht="23.25" customHeight="1" x14ac:dyDescent="0.25">
      <c r="A32" s="42" t="s">
        <v>62</v>
      </c>
      <c r="B32" s="17">
        <v>26</v>
      </c>
      <c r="C32" s="43">
        <f>SUM(C33:C35)</f>
        <v>0</v>
      </c>
      <c r="D32" s="44">
        <f>SUM(D33:D35)</f>
        <v>0</v>
      </c>
    </row>
    <row r="33" spans="1:4" x14ac:dyDescent="0.25">
      <c r="A33" s="38" t="s">
        <v>50</v>
      </c>
      <c r="B33" s="39">
        <v>27</v>
      </c>
      <c r="C33" s="45"/>
      <c r="D33" s="46"/>
    </row>
    <row r="34" spans="1:4" x14ac:dyDescent="0.25">
      <c r="A34" s="38" t="s">
        <v>54</v>
      </c>
      <c r="B34" s="14">
        <v>28</v>
      </c>
      <c r="C34" s="49"/>
      <c r="D34" s="50"/>
    </row>
    <row r="35" spans="1:4" ht="14.4" thickBot="1" x14ac:dyDescent="0.3">
      <c r="A35" s="40" t="s">
        <v>56</v>
      </c>
      <c r="B35" s="41">
        <v>29</v>
      </c>
      <c r="C35" s="47"/>
      <c r="D35" s="48"/>
    </row>
    <row r="36" spans="1:4" ht="23.25" customHeight="1" x14ac:dyDescent="0.25">
      <c r="A36" s="42" t="s">
        <v>63</v>
      </c>
      <c r="B36" s="17">
        <v>30</v>
      </c>
      <c r="C36" s="43">
        <f>SUM(C37:C41)</f>
        <v>0</v>
      </c>
      <c r="D36" s="44">
        <f>SUM(D37:D41)</f>
        <v>0</v>
      </c>
    </row>
    <row r="37" spans="1:4" x14ac:dyDescent="0.25">
      <c r="A37" s="38" t="s">
        <v>51</v>
      </c>
      <c r="B37" s="39">
        <v>31</v>
      </c>
      <c r="C37" s="45"/>
      <c r="D37" s="46"/>
    </row>
    <row r="38" spans="1:4" x14ac:dyDescent="0.25">
      <c r="A38" s="38" t="s">
        <v>52</v>
      </c>
      <c r="B38" s="39">
        <v>32</v>
      </c>
      <c r="C38" s="45"/>
      <c r="D38" s="46"/>
    </row>
    <row r="39" spans="1:4" x14ac:dyDescent="0.25">
      <c r="A39" s="38" t="s">
        <v>53</v>
      </c>
      <c r="B39" s="39">
        <v>33</v>
      </c>
      <c r="C39" s="45"/>
      <c r="D39" s="46"/>
    </row>
    <row r="40" spans="1:4" x14ac:dyDescent="0.25">
      <c r="A40" s="38" t="s">
        <v>55</v>
      </c>
      <c r="B40" s="39">
        <v>34</v>
      </c>
      <c r="C40" s="45"/>
      <c r="D40" s="46"/>
    </row>
    <row r="41" spans="1:4" ht="14.4" thickBot="1" x14ac:dyDescent="0.3">
      <c r="A41" s="20" t="s">
        <v>38</v>
      </c>
      <c r="B41" s="21">
        <v>35</v>
      </c>
      <c r="C41" s="51"/>
      <c r="D41" s="52"/>
    </row>
    <row r="42" spans="1:4" ht="14.4" thickTop="1" x14ac:dyDescent="0.25"/>
  </sheetData>
  <phoneticPr fontId="2"/>
  <pageMargins left="0.75" right="0.75" top="1" bottom="1" header="0.51200000000000001" footer="0.51200000000000001"/>
  <pageSetup paperSize="9"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opLeftCell="A3" zoomScale="85" workbookViewId="0">
      <selection activeCell="D45" sqref="D45"/>
    </sheetView>
  </sheetViews>
  <sheetFormatPr defaultColWidth="9" defaultRowHeight="13.8" x14ac:dyDescent="0.25"/>
  <cols>
    <col min="1" max="1" width="35.109375" style="3" customWidth="1"/>
    <col min="2" max="2" width="13.88671875" style="3" customWidth="1"/>
    <col min="3" max="3" width="3.109375" style="131" customWidth="1"/>
    <col min="4" max="7" width="12.88671875" style="3" customWidth="1"/>
    <col min="8" max="8" width="1.88671875" style="3" customWidth="1"/>
    <col min="9" max="10" width="10.33203125" style="3" customWidth="1"/>
    <col min="11" max="16384" width="9" style="3"/>
  </cols>
  <sheetData>
    <row r="1" spans="1:10" ht="24" customHeight="1" x14ac:dyDescent="0.4">
      <c r="A1" s="9" t="s">
        <v>242</v>
      </c>
      <c r="B1" s="9"/>
      <c r="C1" s="54"/>
      <c r="J1" s="55"/>
    </row>
    <row r="2" spans="1:10" ht="24" customHeight="1" thickBot="1" x14ac:dyDescent="0.45">
      <c r="A2" s="53" t="s">
        <v>248</v>
      </c>
      <c r="B2" s="53"/>
      <c r="C2" s="54"/>
    </row>
    <row r="3" spans="1:10" ht="33.75" customHeight="1" thickTop="1" x14ac:dyDescent="0.4">
      <c r="A3" s="56"/>
      <c r="B3" s="56"/>
      <c r="C3" s="57"/>
      <c r="D3" s="392" t="s">
        <v>24</v>
      </c>
      <c r="E3" s="393"/>
      <c r="F3" s="394" t="s">
        <v>25</v>
      </c>
      <c r="G3" s="395"/>
      <c r="I3" s="396" t="s">
        <v>263</v>
      </c>
      <c r="J3" s="397"/>
    </row>
    <row r="4" spans="1:10" ht="27.6" x14ac:dyDescent="0.4">
      <c r="A4" s="56"/>
      <c r="B4" s="56"/>
      <c r="C4" s="57"/>
      <c r="D4" s="58" t="s">
        <v>264</v>
      </c>
      <c r="E4" s="59" t="s">
        <v>11</v>
      </c>
      <c r="F4" s="60" t="s">
        <v>264</v>
      </c>
      <c r="G4" s="61" t="s">
        <v>11</v>
      </c>
      <c r="I4" s="62" t="s">
        <v>57</v>
      </c>
      <c r="J4" s="63" t="s">
        <v>28</v>
      </c>
    </row>
    <row r="5" spans="1:10" ht="14.4" thickBot="1" x14ac:dyDescent="0.3">
      <c r="A5" s="64"/>
      <c r="B5" s="64"/>
      <c r="C5" s="65"/>
      <c r="D5" s="66" t="s">
        <v>12</v>
      </c>
      <c r="E5" s="67" t="s">
        <v>13</v>
      </c>
      <c r="F5" s="68" t="s">
        <v>14</v>
      </c>
      <c r="G5" s="69" t="s">
        <v>15</v>
      </c>
      <c r="I5" s="70" t="s">
        <v>16</v>
      </c>
      <c r="J5" s="71" t="s">
        <v>17</v>
      </c>
    </row>
    <row r="6" spans="1:10" ht="14.4" thickTop="1" x14ac:dyDescent="0.25">
      <c r="A6" s="72" t="s">
        <v>67</v>
      </c>
      <c r="B6" s="292"/>
      <c r="C6" s="73"/>
      <c r="D6" s="74"/>
      <c r="E6" s="74"/>
      <c r="F6" s="74"/>
      <c r="G6" s="75"/>
      <c r="I6" s="76"/>
      <c r="J6" s="77"/>
    </row>
    <row r="7" spans="1:10" x14ac:dyDescent="0.25">
      <c r="A7" s="78" t="s">
        <v>366</v>
      </c>
      <c r="B7" s="293"/>
      <c r="C7" s="79">
        <v>1</v>
      </c>
      <c r="D7" s="80">
        <f>Production!C8*0.086</f>
        <v>0</v>
      </c>
      <c r="E7" s="81">
        <f>Production!C18*0.086</f>
        <v>0</v>
      </c>
      <c r="F7" s="82"/>
      <c r="G7" s="83"/>
      <c r="I7" s="84"/>
      <c r="J7" s="85"/>
    </row>
    <row r="8" spans="1:10" x14ac:dyDescent="0.25">
      <c r="A8" s="86" t="s">
        <v>367</v>
      </c>
      <c r="B8" s="294"/>
      <c r="C8" s="87">
        <v>2</v>
      </c>
      <c r="D8" s="88"/>
      <c r="E8" s="89"/>
      <c r="F8" s="90">
        <f>IF(Production!$P$29="TJ",Production!$C$34*23.8846,Production!$C$34)</f>
        <v>0</v>
      </c>
      <c r="G8" s="91">
        <f>IF(Production!$P$29="TJ",Production!$C$44*23.8846,Production!$C$44)</f>
        <v>0</v>
      </c>
      <c r="I8" s="92"/>
      <c r="J8" s="93"/>
    </row>
    <row r="9" spans="1:10" x14ac:dyDescent="0.25">
      <c r="A9" s="94" t="s">
        <v>68</v>
      </c>
      <c r="B9" s="64" t="s">
        <v>349</v>
      </c>
      <c r="C9" s="95">
        <v>3</v>
      </c>
      <c r="D9" s="96"/>
      <c r="E9" s="97"/>
      <c r="F9" s="82"/>
      <c r="G9" s="83"/>
      <c r="I9" s="84"/>
      <c r="J9" s="85"/>
    </row>
    <row r="10" spans="1:10" x14ac:dyDescent="0.25">
      <c r="A10" s="94" t="s">
        <v>356</v>
      </c>
      <c r="B10" s="64" t="str">
        <f>[1]Transformation!$C$6</f>
        <v>1000 metric tons</v>
      </c>
      <c r="C10" s="95">
        <v>4</v>
      </c>
      <c r="D10" s="151">
        <f>SUM([1]Transformation!$C$16:$C$17)</f>
        <v>0</v>
      </c>
      <c r="E10" s="152">
        <f>SUM([1]Transformation!$C$20:$C$21)</f>
        <v>0</v>
      </c>
      <c r="F10" s="153">
        <f>[1]Transformation!$C$18</f>
        <v>0</v>
      </c>
      <c r="G10" s="154">
        <f>[1]Transformation!$C$22</f>
        <v>0</v>
      </c>
      <c r="I10" s="155">
        <f>'[1]Conversion factors'!$C$22</f>
        <v>0</v>
      </c>
      <c r="J10" s="98" t="str">
        <f>'[1]Conversion factors'!$C$6</f>
        <v>select unit</v>
      </c>
    </row>
    <row r="11" spans="1:10" x14ac:dyDescent="0.25">
      <c r="A11" s="94" t="s">
        <v>357</v>
      </c>
      <c r="B11" s="64" t="s">
        <v>350</v>
      </c>
      <c r="C11" s="95">
        <v>5</v>
      </c>
      <c r="D11" s="151">
        <f>SUM([1]Transformation!$D$16:$D$17)</f>
        <v>0</v>
      </c>
      <c r="E11" s="152">
        <f>SUM([1]Transformation!$D$20:$D$21)</f>
        <v>0</v>
      </c>
      <c r="F11" s="153">
        <f>[1]Transformation!$D$18</f>
        <v>0</v>
      </c>
      <c r="G11" s="154">
        <f>[1]Transformation!$D$22</f>
        <v>0</v>
      </c>
      <c r="I11" s="155">
        <f>'[1]Conversion factors'!$D$22</f>
        <v>0</v>
      </c>
      <c r="J11" s="98" t="str">
        <f>'[1]Conversion factors'!$D$6</f>
        <v>select unit</v>
      </c>
    </row>
    <row r="12" spans="1:10" x14ac:dyDescent="0.25">
      <c r="A12" s="94" t="s">
        <v>358</v>
      </c>
      <c r="B12" s="64" t="s">
        <v>350</v>
      </c>
      <c r="C12" s="95">
        <v>6</v>
      </c>
      <c r="D12" s="151">
        <f>SUM([1]Transformation!$E$16:$E$17)</f>
        <v>0</v>
      </c>
      <c r="E12" s="152">
        <f>SUM([1]Transformation!$E$20:$E$21)</f>
        <v>0</v>
      </c>
      <c r="F12" s="153">
        <f>[1]Transformation!$E$18</f>
        <v>0</v>
      </c>
      <c r="G12" s="154">
        <f>[1]Transformation!$E$22</f>
        <v>0</v>
      </c>
      <c r="I12" s="155">
        <f>'[1]Conversion factors'!$E$22</f>
        <v>0</v>
      </c>
      <c r="J12" s="98" t="str">
        <f>'[1]Conversion factors'!$E$6</f>
        <v>select unit</v>
      </c>
    </row>
    <row r="13" spans="1:10" x14ac:dyDescent="0.25">
      <c r="A13" s="94" t="s">
        <v>359</v>
      </c>
      <c r="B13" s="64" t="s">
        <v>350</v>
      </c>
      <c r="C13" s="95">
        <v>7</v>
      </c>
      <c r="D13" s="151">
        <f>SUM([1]Transformation!$F$16:$F$17)</f>
        <v>0</v>
      </c>
      <c r="E13" s="152">
        <f>SUM([1]Transformation!$F$20:$F$21)</f>
        <v>0</v>
      </c>
      <c r="F13" s="153">
        <f>[1]Transformation!$F$18</f>
        <v>0</v>
      </c>
      <c r="G13" s="154">
        <f>[1]Transformation!$F$22</f>
        <v>0</v>
      </c>
      <c r="I13" s="155">
        <f>'[1]Conversion factors'!$F$22</f>
        <v>0</v>
      </c>
      <c r="J13" s="98" t="str">
        <f>'[1]Conversion factors'!$F$6</f>
        <v>select unit</v>
      </c>
    </row>
    <row r="14" spans="1:10" x14ac:dyDescent="0.25">
      <c r="A14" s="94" t="s">
        <v>360</v>
      </c>
      <c r="B14" s="64" t="s">
        <v>350</v>
      </c>
      <c r="C14" s="95">
        <v>8</v>
      </c>
      <c r="D14" s="151">
        <f>SUM([1]Transformation!$G$16:$G$17)</f>
        <v>0</v>
      </c>
      <c r="E14" s="152">
        <f>SUM([1]Transformation!$G$20:$G$21)</f>
        <v>0</v>
      </c>
      <c r="F14" s="153">
        <f>[1]Transformation!$G$18</f>
        <v>0</v>
      </c>
      <c r="G14" s="154">
        <f>[1]Transformation!$G$22</f>
        <v>0</v>
      </c>
      <c r="I14" s="155">
        <f>'[1]Conversion factors'!$G$22</f>
        <v>0</v>
      </c>
      <c r="J14" s="98" t="str">
        <f>'[1]Conversion factors'!$G$6</f>
        <v>select unit</v>
      </c>
    </row>
    <row r="15" spans="1:10" x14ac:dyDescent="0.25">
      <c r="A15" s="94" t="s">
        <v>361</v>
      </c>
      <c r="B15" s="64" t="s">
        <v>350</v>
      </c>
      <c r="C15" s="95">
        <v>9</v>
      </c>
      <c r="D15" s="151">
        <f>SUM([1]Transformation!$H$16:$H$17)</f>
        <v>0</v>
      </c>
      <c r="E15" s="152">
        <f>SUM([1]Transformation!$H$20:$H$21)</f>
        <v>0</v>
      </c>
      <c r="F15" s="153">
        <f>[1]Transformation!$H$18</f>
        <v>0</v>
      </c>
      <c r="G15" s="154">
        <f>[1]Transformation!$H$22</f>
        <v>0</v>
      </c>
      <c r="I15" s="155">
        <f>'[1]Conversion factors'!$H$22</f>
        <v>0</v>
      </c>
      <c r="J15" s="98" t="str">
        <f>'[1]Conversion factors'!$H$6</f>
        <v>select unit</v>
      </c>
    </row>
    <row r="16" spans="1:10" x14ac:dyDescent="0.25">
      <c r="A16" s="94" t="s">
        <v>362</v>
      </c>
      <c r="B16" s="64" t="s">
        <v>350</v>
      </c>
      <c r="C16" s="95">
        <v>10</v>
      </c>
      <c r="D16" s="151">
        <f>SUM([1]Transformation!$I$16:$I$17)</f>
        <v>0</v>
      </c>
      <c r="E16" s="152">
        <f>SUM([1]Transformation!$I$20:$I$21)</f>
        <v>0</v>
      </c>
      <c r="F16" s="153">
        <f>[1]Transformation!$I$18</f>
        <v>0</v>
      </c>
      <c r="G16" s="154">
        <f>[1]Transformation!$I$22</f>
        <v>0</v>
      </c>
      <c r="I16" s="155">
        <f>'[1]Conversion factors'!$I$22</f>
        <v>0</v>
      </c>
      <c r="J16" s="98" t="str">
        <f>'[1]Conversion factors'!$I$6</f>
        <v>select unit</v>
      </c>
    </row>
    <row r="17" spans="1:10" x14ac:dyDescent="0.25">
      <c r="A17" s="94" t="s">
        <v>363</v>
      </c>
      <c r="B17" s="64" t="s">
        <v>350</v>
      </c>
      <c r="C17" s="95">
        <v>11</v>
      </c>
      <c r="D17" s="151">
        <f>SUM([1]Transformation!$J$16:$J$17)</f>
        <v>0</v>
      </c>
      <c r="E17" s="152">
        <f>SUM([1]Transformation!$J$20:$J$21)</f>
        <v>0</v>
      </c>
      <c r="F17" s="153">
        <f>[1]Transformation!$J$18</f>
        <v>0</v>
      </c>
      <c r="G17" s="154">
        <f>[1]Transformation!$J$22</f>
        <v>0</v>
      </c>
      <c r="I17" s="155">
        <f>'[1]Conversion factors'!$J$22</f>
        <v>0</v>
      </c>
      <c r="J17" s="98" t="str">
        <f>'[1]Conversion factors'!$J$6</f>
        <v>select unit</v>
      </c>
    </row>
    <row r="18" spans="1:10" x14ac:dyDescent="0.25">
      <c r="A18" s="94" t="s">
        <v>364</v>
      </c>
      <c r="B18" s="64" t="s">
        <v>350</v>
      </c>
      <c r="C18" s="95">
        <v>12</v>
      </c>
      <c r="D18" s="151">
        <f>SUM([1]Transformation!$K$16:$K$17)</f>
        <v>0</v>
      </c>
      <c r="E18" s="152">
        <f>SUM([1]Transformation!$K$20:$K$21)</f>
        <v>0</v>
      </c>
      <c r="F18" s="153">
        <f>[1]Transformation!$K$18</f>
        <v>0</v>
      </c>
      <c r="G18" s="154">
        <f>[1]Transformation!$K$22</f>
        <v>0</v>
      </c>
      <c r="I18" s="155">
        <f>'[1]Conversion factors'!$K$22</f>
        <v>0</v>
      </c>
      <c r="J18" s="98" t="str">
        <f>'[1]Conversion factors'!$K$6</f>
        <v>select unit</v>
      </c>
    </row>
    <row r="19" spans="1:10" x14ac:dyDescent="0.25">
      <c r="A19" s="94" t="s">
        <v>365</v>
      </c>
      <c r="B19" s="64" t="s">
        <v>350</v>
      </c>
      <c r="C19" s="95">
        <v>13</v>
      </c>
      <c r="D19" s="151">
        <f>SUM([1]Transformation!$L$16:$L$17)</f>
        <v>0</v>
      </c>
      <c r="E19" s="152">
        <f>SUM([1]Transformation!$L$20:$L$21)</f>
        <v>0</v>
      </c>
      <c r="F19" s="153">
        <f>[1]Transformation!$L$18</f>
        <v>0</v>
      </c>
      <c r="G19" s="154">
        <f>[1]Transformation!$L$22</f>
        <v>0</v>
      </c>
      <c r="I19" s="155">
        <f>'[1]Conversion factors'!$L$22</f>
        <v>0</v>
      </c>
      <c r="J19" s="98" t="str">
        <f>'[1]Conversion factors'!$L$6</f>
        <v>select unit</v>
      </c>
    </row>
    <row r="20" spans="1:10" x14ac:dyDescent="0.25">
      <c r="A20" s="94" t="s">
        <v>352</v>
      </c>
      <c r="B20" s="64" t="str">
        <f>[1]Transformation!$M$6</f>
        <v>select unit</v>
      </c>
      <c r="C20" s="95">
        <v>14</v>
      </c>
      <c r="D20" s="151">
        <f>SUM([1]Transformation!$M$16:$M$17)</f>
        <v>0</v>
      </c>
      <c r="E20" s="152">
        <f>SUM([1]Transformation!$M$20:$M$21)</f>
        <v>0</v>
      </c>
      <c r="F20" s="153">
        <f>[1]Transformation!$M$18</f>
        <v>0</v>
      </c>
      <c r="G20" s="154">
        <f>[1]Transformation!$M$22</f>
        <v>0</v>
      </c>
      <c r="I20" s="99"/>
      <c r="J20" s="100"/>
    </row>
    <row r="21" spans="1:10" x14ac:dyDescent="0.25">
      <c r="A21" s="94" t="s">
        <v>353</v>
      </c>
      <c r="B21" s="64" t="str">
        <f>[1]Transformation!$N$6</f>
        <v>select unit</v>
      </c>
      <c r="C21" s="95">
        <v>15</v>
      </c>
      <c r="D21" s="151">
        <f>SUM([1]Transformation!$N$16:$N$17)</f>
        <v>0</v>
      </c>
      <c r="E21" s="152">
        <f>SUM([1]Transformation!$N$20:$N$21)</f>
        <v>0</v>
      </c>
      <c r="F21" s="153">
        <f>[1]Transformation!$N$18</f>
        <v>0</v>
      </c>
      <c r="G21" s="154">
        <f>[1]Transformation!$N$22</f>
        <v>0</v>
      </c>
      <c r="I21" s="99"/>
      <c r="J21" s="100"/>
    </row>
    <row r="22" spans="1:10" x14ac:dyDescent="0.25">
      <c r="A22" s="94" t="s">
        <v>354</v>
      </c>
      <c r="B22" s="64" t="str">
        <f>[1]Transformation!$O$6</f>
        <v>select unit</v>
      </c>
      <c r="C22" s="95">
        <v>16</v>
      </c>
      <c r="D22" s="151">
        <f>SUM([1]Transformation!$O$16:$O$17)</f>
        <v>0</v>
      </c>
      <c r="E22" s="152">
        <f>SUM([1]Transformation!$O$20:$O$21)</f>
        <v>0</v>
      </c>
      <c r="F22" s="153">
        <f>[1]Transformation!$O$18</f>
        <v>0</v>
      </c>
      <c r="G22" s="154">
        <f>[1]Transformation!$O$22</f>
        <v>0</v>
      </c>
      <c r="I22" s="99"/>
      <c r="J22" s="100"/>
    </row>
    <row r="23" spans="1:10" x14ac:dyDescent="0.25">
      <c r="A23" s="94" t="s">
        <v>348</v>
      </c>
      <c r="B23" s="64" t="str">
        <f>[1]Transformation!$P$6</f>
        <v>select unit</v>
      </c>
      <c r="C23" s="101">
        <v>17</v>
      </c>
      <c r="D23" s="151">
        <f>SUM([1]Transformation!$P$16:$P$17)</f>
        <v>0</v>
      </c>
      <c r="E23" s="152">
        <f>SUM([1]Transformation!$P$20:$P$21)</f>
        <v>0</v>
      </c>
      <c r="F23" s="153">
        <f>[1]Transformation!$P$18</f>
        <v>0</v>
      </c>
      <c r="G23" s="154">
        <f>[1]Transformation!$P$22</f>
        <v>0</v>
      </c>
      <c r="I23" s="99"/>
      <c r="J23" s="100"/>
    </row>
    <row r="24" spans="1:10" ht="14.4" thickBot="1" x14ac:dyDescent="0.3">
      <c r="A24" s="102" t="s">
        <v>355</v>
      </c>
      <c r="B24" s="295" t="s">
        <v>351</v>
      </c>
      <c r="C24" s="103">
        <v>18</v>
      </c>
      <c r="D24" s="104"/>
      <c r="E24" s="105"/>
      <c r="F24" s="106"/>
      <c r="G24" s="107"/>
      <c r="I24" s="108"/>
      <c r="J24" s="109"/>
    </row>
    <row r="25" spans="1:10" x14ac:dyDescent="0.25">
      <c r="A25" s="110" t="s">
        <v>66</v>
      </c>
      <c r="B25" s="296"/>
      <c r="C25" s="111"/>
      <c r="D25" s="112"/>
      <c r="E25" s="112"/>
      <c r="F25" s="112"/>
      <c r="G25" s="113"/>
      <c r="I25" s="114"/>
      <c r="J25" s="115"/>
    </row>
    <row r="26" spans="1:10" ht="16.8" x14ac:dyDescent="0.25">
      <c r="A26" s="78" t="s">
        <v>261</v>
      </c>
      <c r="B26" s="293"/>
      <c r="C26" s="79">
        <v>19</v>
      </c>
      <c r="D26" s="80">
        <f>Production!D8*0.086</f>
        <v>0</v>
      </c>
      <c r="E26" s="116">
        <f>Production!D18*0.086</f>
        <v>0</v>
      </c>
      <c r="F26" s="96"/>
      <c r="G26" s="83"/>
      <c r="I26" s="84"/>
      <c r="J26" s="117"/>
    </row>
    <row r="27" spans="1:10" ht="16.8" x14ac:dyDescent="0.25">
      <c r="A27" s="86" t="s">
        <v>262</v>
      </c>
      <c r="B27" s="294"/>
      <c r="C27" s="87">
        <v>20</v>
      </c>
      <c r="D27" s="88"/>
      <c r="E27" s="118"/>
      <c r="F27" s="119">
        <f>IF(Production!$P$29="TJ",Production!$D$34*23.8846,Production!$D$34)</f>
        <v>0</v>
      </c>
      <c r="G27" s="91">
        <f>IF(Production!$P$29="TJ",Production!$D$44*23.8846,Production!$D$44)</f>
        <v>0</v>
      </c>
      <c r="I27" s="92"/>
      <c r="J27" s="100"/>
    </row>
    <row r="28" spans="1:10" x14ac:dyDescent="0.25">
      <c r="A28" s="94" t="s">
        <v>368</v>
      </c>
      <c r="B28" s="64"/>
      <c r="C28" s="95">
        <v>21</v>
      </c>
      <c r="D28" s="80">
        <f>SUM(D29:D44)</f>
        <v>0</v>
      </c>
      <c r="E28" s="81">
        <f>SUM(E29:E44)</f>
        <v>0</v>
      </c>
      <c r="F28" s="120">
        <f>SUM(F29:F44)</f>
        <v>0</v>
      </c>
      <c r="G28" s="121">
        <f>SUM(G29:G44)</f>
        <v>0</v>
      </c>
      <c r="I28" s="92"/>
      <c r="J28" s="100"/>
    </row>
    <row r="29" spans="1:10" x14ac:dyDescent="0.25">
      <c r="A29" s="94" t="s">
        <v>266</v>
      </c>
      <c r="B29" s="64" t="str">
        <f>[2]Primary!$D$6</f>
        <v>select unit</v>
      </c>
      <c r="C29" s="95">
        <v>22</v>
      </c>
      <c r="D29" s="151">
        <f>SUM([2]Transformation!$C$11:$C$12)</f>
        <v>0</v>
      </c>
      <c r="E29" s="156">
        <f>SUM([2]Transformation!$C$15:$C$16)</f>
        <v>0</v>
      </c>
      <c r="F29" s="151">
        <f>[2]Transformation!$C$13</f>
        <v>0</v>
      </c>
      <c r="G29" s="154">
        <f>[2]Transformation!$C$17</f>
        <v>0</v>
      </c>
      <c r="I29" s="155">
        <f>[2]Primary!$D$32</f>
        <v>0</v>
      </c>
      <c r="J29" s="98" t="str">
        <f>[2]Primary!$J$28</f>
        <v>kcal/kg</v>
      </c>
    </row>
    <row r="30" spans="1:10" x14ac:dyDescent="0.25">
      <c r="A30" s="94" t="s">
        <v>267</v>
      </c>
      <c r="B30" s="64" t="str">
        <f>[2]Primary!$E$6</f>
        <v>select unit</v>
      </c>
      <c r="C30" s="95">
        <v>23</v>
      </c>
      <c r="D30" s="151">
        <f>SUM([2]Transformation!$D$11:$D$12)</f>
        <v>0</v>
      </c>
      <c r="E30" s="156">
        <f>SUM([2]Transformation!$D$15:$D$16)</f>
        <v>0</v>
      </c>
      <c r="F30" s="151">
        <f>[2]Transformation!$D$13</f>
        <v>0</v>
      </c>
      <c r="G30" s="154">
        <f>[2]Transformation!$D$17</f>
        <v>0</v>
      </c>
      <c r="I30" s="155">
        <f>[2]Primary!$E$32</f>
        <v>0</v>
      </c>
      <c r="J30" s="98" t="str">
        <f>[2]Primary!$J$28</f>
        <v>kcal/kg</v>
      </c>
    </row>
    <row r="31" spans="1:10" x14ac:dyDescent="0.25">
      <c r="A31" s="94" t="s">
        <v>268</v>
      </c>
      <c r="B31" s="64" t="str">
        <f>[2]Supply!$I$6</f>
        <v>select unit</v>
      </c>
      <c r="C31" s="95">
        <v>24</v>
      </c>
      <c r="D31" s="151">
        <f>SUM([2]Transformation!$E$11:$E$12)</f>
        <v>0</v>
      </c>
      <c r="E31" s="156">
        <f>SUM([2]Transformation!$E$15:$E$16)</f>
        <v>0</v>
      </c>
      <c r="F31" s="151">
        <f>[2]Transformation!$E$13</f>
        <v>0</v>
      </c>
      <c r="G31" s="154">
        <f>[2]Transformation!$E$17</f>
        <v>0</v>
      </c>
      <c r="I31" s="155">
        <f>[2]Supply!$I$35</f>
        <v>0</v>
      </c>
      <c r="J31" s="98" t="str">
        <f>[2]Supply!$E$31</f>
        <v>kcal/kg</v>
      </c>
    </row>
    <row r="32" spans="1:10" x14ac:dyDescent="0.25">
      <c r="A32" s="94" t="s">
        <v>114</v>
      </c>
      <c r="B32" s="64" t="str">
        <f>[2]Supply!$J$6</f>
        <v>select unit</v>
      </c>
      <c r="C32" s="95">
        <v>25</v>
      </c>
      <c r="D32" s="151">
        <f>SUM([2]Transformation!$F$11:$F$12)</f>
        <v>0</v>
      </c>
      <c r="E32" s="156">
        <f>SUM([2]Transformation!$F$15:$F$16)</f>
        <v>0</v>
      </c>
      <c r="F32" s="151">
        <f>[2]Transformation!$F$13</f>
        <v>0</v>
      </c>
      <c r="G32" s="154">
        <f>[2]Transformation!$F$17</f>
        <v>0</v>
      </c>
      <c r="I32" s="155">
        <f>[2]Supply!$J$35</f>
        <v>0</v>
      </c>
      <c r="J32" s="98" t="str">
        <f>[2]Supply!$E$31</f>
        <v>kcal/kg</v>
      </c>
    </row>
    <row r="33" spans="1:10" x14ac:dyDescent="0.25">
      <c r="A33" s="94" t="s">
        <v>26</v>
      </c>
      <c r="B33" s="64" t="str">
        <f>[2]Supply!$K$6</f>
        <v>select unit</v>
      </c>
      <c r="C33" s="95">
        <v>26</v>
      </c>
      <c r="D33" s="151">
        <f>SUM([2]Transformation!$G$11:$G$12)</f>
        <v>0</v>
      </c>
      <c r="E33" s="156">
        <f>SUM([2]Transformation!$G$15:$G$16)</f>
        <v>0</v>
      </c>
      <c r="F33" s="151">
        <f>[2]Transformation!$G$13</f>
        <v>0</v>
      </c>
      <c r="G33" s="154">
        <f>[2]Transformation!$G$17</f>
        <v>0</v>
      </c>
      <c r="I33" s="155">
        <f>[2]Supply!$K$35</f>
        <v>0</v>
      </c>
      <c r="J33" s="98" t="str">
        <f>[2]Supply!$E$31</f>
        <v>kcal/kg</v>
      </c>
    </row>
    <row r="34" spans="1:10" x14ac:dyDescent="0.25">
      <c r="A34" s="94" t="s">
        <v>27</v>
      </c>
      <c r="B34" s="64" t="str">
        <f>[2]Supply!$L$6</f>
        <v>select unit</v>
      </c>
      <c r="C34" s="95">
        <v>27</v>
      </c>
      <c r="D34" s="151">
        <f>SUM([2]Transformation!$H$11:$H$12)</f>
        <v>0</v>
      </c>
      <c r="E34" s="156">
        <f>SUM([2]Transformation!$H$15:$H$16)</f>
        <v>0</v>
      </c>
      <c r="F34" s="151">
        <f>[2]Transformation!$H$13</f>
        <v>0</v>
      </c>
      <c r="G34" s="154">
        <f>[2]Transformation!$H$17</f>
        <v>0</v>
      </c>
      <c r="I34" s="155">
        <f>[2]Supply!$L$35</f>
        <v>0</v>
      </c>
      <c r="J34" s="98" t="str">
        <f>[2]Supply!$E$31</f>
        <v>kcal/kg</v>
      </c>
    </row>
    <row r="35" spans="1:10" x14ac:dyDescent="0.25">
      <c r="A35" s="94" t="s">
        <v>269</v>
      </c>
      <c r="B35" s="64" t="str">
        <f>[2]Supply!$M$6</f>
        <v>select unit</v>
      </c>
      <c r="C35" s="95">
        <v>28</v>
      </c>
      <c r="D35" s="151">
        <f>SUM([2]Transformation!$I$11:$I$12)</f>
        <v>0</v>
      </c>
      <c r="E35" s="156">
        <f>SUM([2]Transformation!$I$15:$I$16)</f>
        <v>0</v>
      </c>
      <c r="F35" s="151">
        <f>[2]Transformation!$I$13</f>
        <v>0</v>
      </c>
      <c r="G35" s="154">
        <f>[2]Transformation!$I$17</f>
        <v>0</v>
      </c>
      <c r="I35" s="155">
        <f>[2]Supply!$M$35</f>
        <v>0</v>
      </c>
      <c r="J35" s="98" t="str">
        <f>[2]Supply!$E$31</f>
        <v>kcal/kg</v>
      </c>
    </row>
    <row r="36" spans="1:10" x14ac:dyDescent="0.25">
      <c r="A36" s="94" t="s">
        <v>270</v>
      </c>
      <c r="B36" s="64" t="str">
        <f>[2]Supply!$S$6</f>
        <v>select unit</v>
      </c>
      <c r="C36" s="95">
        <v>29</v>
      </c>
      <c r="D36" s="151">
        <f>SUM([2]Transformation!$J$11:$J$12)</f>
        <v>0</v>
      </c>
      <c r="E36" s="156">
        <f>SUM([2]Transformation!$J$15:$J$16)</f>
        <v>0</v>
      </c>
      <c r="F36" s="151">
        <f>[2]Transformation!$J$13</f>
        <v>0</v>
      </c>
      <c r="G36" s="154">
        <f>[2]Transformation!$J$17</f>
        <v>0</v>
      </c>
      <c r="I36" s="155">
        <f>[2]Supply!$S$35</f>
        <v>0</v>
      </c>
      <c r="J36" s="98" t="str">
        <f>[2]Supply!$E$31</f>
        <v>kcal/kg</v>
      </c>
    </row>
    <row r="37" spans="1:10" x14ac:dyDescent="0.25">
      <c r="A37" s="94" t="s">
        <v>271</v>
      </c>
      <c r="B37" s="64" t="str">
        <f>[2]Supply!$T$6</f>
        <v>select unit</v>
      </c>
      <c r="C37" s="95">
        <v>30</v>
      </c>
      <c r="D37" s="151">
        <f>SUM([2]Transformation!$K$11:$K$12)</f>
        <v>0</v>
      </c>
      <c r="E37" s="156">
        <f>SUM([2]Transformation!$K$15:$K$16)</f>
        <v>0</v>
      </c>
      <c r="F37" s="151">
        <f>[2]Transformation!$K$13</f>
        <v>0</v>
      </c>
      <c r="G37" s="154">
        <f>[2]Transformation!$K$17</f>
        <v>0</v>
      </c>
      <c r="I37" s="155">
        <f>[2]Supply!$T$35</f>
        <v>0</v>
      </c>
      <c r="J37" s="98" t="str">
        <f>[2]Supply!$E$31</f>
        <v>kcal/kg</v>
      </c>
    </row>
    <row r="38" spans="1:10" x14ac:dyDescent="0.25">
      <c r="A38" s="94" t="s">
        <v>272</v>
      </c>
      <c r="B38" s="64" t="str">
        <f>[2]Supply!$V$6</f>
        <v>select unit</v>
      </c>
      <c r="C38" s="95">
        <v>31</v>
      </c>
      <c r="D38" s="151">
        <f>SUM([2]Transformation!$L$11:$L$12)</f>
        <v>0</v>
      </c>
      <c r="E38" s="156">
        <f>SUM([2]Transformation!$L$15:$L$16)</f>
        <v>0</v>
      </c>
      <c r="F38" s="151">
        <f>[2]Transformation!$L$13</f>
        <v>0</v>
      </c>
      <c r="G38" s="154">
        <f>[2]Transformation!$L$17</f>
        <v>0</v>
      </c>
      <c r="I38" s="155">
        <f>[2]Supply!$V$35</f>
        <v>0</v>
      </c>
      <c r="J38" s="98" t="str">
        <f>[2]Supply!$E$31</f>
        <v>kcal/kg</v>
      </c>
    </row>
    <row r="39" spans="1:10" x14ac:dyDescent="0.25">
      <c r="A39" s="94" t="s">
        <v>273</v>
      </c>
      <c r="B39" s="64" t="str">
        <f>[2]Supply!$W$6</f>
        <v>select unit</v>
      </c>
      <c r="C39" s="95">
        <v>32</v>
      </c>
      <c r="D39" s="151">
        <f>SUM([2]Transformation!$M$11:$M$12)</f>
        <v>0</v>
      </c>
      <c r="E39" s="156">
        <f>SUM([2]Transformation!$M$15:$M$16)</f>
        <v>0</v>
      </c>
      <c r="F39" s="151">
        <f>[2]Transformation!$M$13</f>
        <v>0</v>
      </c>
      <c r="G39" s="154">
        <f>[2]Transformation!$M$17</f>
        <v>0</v>
      </c>
      <c r="I39" s="155">
        <f>[2]Supply!$W$35</f>
        <v>0</v>
      </c>
      <c r="J39" s="98" t="str">
        <f>[2]Supply!$E$31</f>
        <v>kcal/kg</v>
      </c>
    </row>
    <row r="40" spans="1:10" x14ac:dyDescent="0.25">
      <c r="A40" s="94" t="s">
        <v>116</v>
      </c>
      <c r="B40" s="64" t="str">
        <f>[2]Supply!$X$6</f>
        <v>select unit</v>
      </c>
      <c r="C40" s="95">
        <v>33</v>
      </c>
      <c r="D40" s="151">
        <f>SUM([2]Transformation!$N$11:$N$12)</f>
        <v>0</v>
      </c>
      <c r="E40" s="156">
        <f>SUM([2]Transformation!$N$15:$N$16)</f>
        <v>0</v>
      </c>
      <c r="F40" s="151">
        <f>[2]Transformation!$N$13</f>
        <v>0</v>
      </c>
      <c r="G40" s="154">
        <f>[2]Transformation!$N$17</f>
        <v>0</v>
      </c>
      <c r="I40" s="155">
        <f>[2]Supply!$X$35</f>
        <v>0</v>
      </c>
      <c r="J40" s="98" t="str">
        <f>[2]Supply!$E$31</f>
        <v>kcal/kg</v>
      </c>
    </row>
    <row r="41" spans="1:10" x14ac:dyDescent="0.25">
      <c r="A41" s="94" t="s">
        <v>117</v>
      </c>
      <c r="B41" s="64" t="str">
        <f>[2]Supply!$Y$6</f>
        <v>select unit</v>
      </c>
      <c r="C41" s="95">
        <v>34</v>
      </c>
      <c r="D41" s="151">
        <f>SUM([2]Transformation!$O$11:$O$12)</f>
        <v>0</v>
      </c>
      <c r="E41" s="156">
        <f>SUM([2]Transformation!$O$15:$O$16)</f>
        <v>0</v>
      </c>
      <c r="F41" s="151">
        <f>[2]Transformation!$O$13</f>
        <v>0</v>
      </c>
      <c r="G41" s="154">
        <f>[2]Transformation!$O$17</f>
        <v>0</v>
      </c>
      <c r="I41" s="155">
        <f>[2]Supply!$Y$35</f>
        <v>0</v>
      </c>
      <c r="J41" s="98" t="str">
        <f>[2]Supply!$E$31</f>
        <v>kcal/kg</v>
      </c>
    </row>
    <row r="42" spans="1:10" x14ac:dyDescent="0.25">
      <c r="A42" s="94" t="s">
        <v>274</v>
      </c>
      <c r="B42" s="64" t="str">
        <f>[2]Supply!$Z$6</f>
        <v>select unit</v>
      </c>
      <c r="C42" s="95">
        <v>35</v>
      </c>
      <c r="D42" s="151">
        <f>SUM([2]Transformation!$P$11:$P$12)</f>
        <v>0</v>
      </c>
      <c r="E42" s="156">
        <f>SUM([2]Transformation!$P$15:$P$16)</f>
        <v>0</v>
      </c>
      <c r="F42" s="151">
        <f>[2]Transformation!$P$13</f>
        <v>0</v>
      </c>
      <c r="G42" s="154">
        <f>[2]Transformation!$P$17</f>
        <v>0</v>
      </c>
      <c r="I42" s="155">
        <f>[2]Supply!$Z$35</f>
        <v>0</v>
      </c>
      <c r="J42" s="98" t="str">
        <f>[2]Supply!$E$31</f>
        <v>kcal/kg</v>
      </c>
    </row>
    <row r="43" spans="1:10" x14ac:dyDescent="0.25">
      <c r="A43" s="94" t="s">
        <v>275</v>
      </c>
      <c r="B43" s="64" t="str">
        <f>[2]Supply!$AA$6</f>
        <v>select unit</v>
      </c>
      <c r="C43" s="95">
        <v>36</v>
      </c>
      <c r="D43" s="151">
        <f>SUM([2]Transformation!$Q$11:$Q$12)</f>
        <v>0</v>
      </c>
      <c r="E43" s="156">
        <f>SUM([2]Transformation!$Q$15:$Q$16)</f>
        <v>0</v>
      </c>
      <c r="F43" s="151">
        <f>[2]Transformation!$Q$13</f>
        <v>0</v>
      </c>
      <c r="G43" s="154">
        <f>[2]Transformation!$Q$17</f>
        <v>0</v>
      </c>
      <c r="I43" s="155">
        <f>[2]Supply!$AA$35</f>
        <v>0</v>
      </c>
      <c r="J43" s="98" t="str">
        <f>[2]Supply!$E$31</f>
        <v>kcal/kg</v>
      </c>
    </row>
    <row r="44" spans="1:10" x14ac:dyDescent="0.25">
      <c r="A44" s="122" t="s">
        <v>276</v>
      </c>
      <c r="B44" s="297" t="str">
        <f>[2]Supply!$AB$6</f>
        <v>select unit</v>
      </c>
      <c r="C44" s="101">
        <v>37</v>
      </c>
      <c r="D44" s="151">
        <f>SUM([2]Transformation!$R$11:$R$12)</f>
        <v>0</v>
      </c>
      <c r="E44" s="156">
        <f>SUM([2]Transformation!$R$15:$R$16)</f>
        <v>0</v>
      </c>
      <c r="F44" s="151">
        <f>[2]Transformation!$R$13</f>
        <v>0</v>
      </c>
      <c r="G44" s="154">
        <f>[2]Transformation!$R$17</f>
        <v>0</v>
      </c>
      <c r="I44" s="155">
        <f>[2]Supply!$AB$35</f>
        <v>0</v>
      </c>
      <c r="J44" s="98" t="str">
        <f>[2]Supply!$E$31</f>
        <v>kcal/kg</v>
      </c>
    </row>
    <row r="45" spans="1:10" ht="17.399999999999999" thickBot="1" x14ac:dyDescent="0.3">
      <c r="A45" s="102" t="s">
        <v>265</v>
      </c>
      <c r="B45" s="295"/>
      <c r="C45" s="103">
        <v>38</v>
      </c>
      <c r="D45" s="104">
        <f>SUMPRODUCT((D29:D44),(I29:I44))/10^4</f>
        <v>0</v>
      </c>
      <c r="E45" s="105">
        <f>SUMPRODUCT((E29:E44),(I29:I44))/10^4</f>
        <v>0</v>
      </c>
      <c r="F45" s="106">
        <f>SUMPRODUCT((F29:F44),(I29:I44))/10^4</f>
        <v>0</v>
      </c>
      <c r="G45" s="107">
        <f>SUMPRODUCT((G29:G44),(I29:I44))/10^4</f>
        <v>0</v>
      </c>
      <c r="I45" s="108"/>
      <c r="J45" s="109"/>
    </row>
    <row r="46" spans="1:10" x14ac:dyDescent="0.25">
      <c r="A46" s="110" t="s">
        <v>65</v>
      </c>
      <c r="B46" s="296"/>
      <c r="C46" s="111"/>
      <c r="D46" s="112"/>
      <c r="E46" s="112"/>
      <c r="F46" s="112"/>
      <c r="G46" s="113"/>
      <c r="I46" s="114"/>
      <c r="J46" s="115"/>
    </row>
    <row r="47" spans="1:10" x14ac:dyDescent="0.25">
      <c r="A47" s="78" t="s">
        <v>369</v>
      </c>
      <c r="B47" s="293" t="s">
        <v>372</v>
      </c>
      <c r="C47" s="79">
        <v>39</v>
      </c>
      <c r="D47" s="80">
        <f>Production!E8*3.6</f>
        <v>0</v>
      </c>
      <c r="E47" s="81">
        <f>Production!E18*3.6</f>
        <v>0</v>
      </c>
      <c r="F47" s="82"/>
      <c r="G47" s="83"/>
      <c r="I47" s="84"/>
      <c r="J47" s="117"/>
    </row>
    <row r="48" spans="1:10" x14ac:dyDescent="0.25">
      <c r="A48" s="86" t="s">
        <v>370</v>
      </c>
      <c r="B48" s="294" t="s">
        <v>372</v>
      </c>
      <c r="C48" s="87">
        <v>40</v>
      </c>
      <c r="D48" s="88"/>
      <c r="E48" s="89"/>
      <c r="F48" s="90">
        <f>IF(Production!$P$29="TJ",Production!$E$34*23.8846,Production!$E$34)</f>
        <v>0</v>
      </c>
      <c r="G48" s="91">
        <f>IF(Production!$P$29="TJ",Production!$E$44*23.8846,Production!$E$44)</f>
        <v>0</v>
      </c>
      <c r="I48" s="92"/>
      <c r="J48" s="100"/>
    </row>
    <row r="49" spans="1:10" x14ac:dyDescent="0.25">
      <c r="A49" s="94" t="s">
        <v>371</v>
      </c>
      <c r="B49" s="64"/>
      <c r="C49" s="95">
        <v>41</v>
      </c>
      <c r="D49" s="80">
        <f>SUM(D50)</f>
        <v>0</v>
      </c>
      <c r="E49" s="81">
        <f>SUM(E50)</f>
        <v>0</v>
      </c>
      <c r="F49" s="120">
        <f>SUM(F50)</f>
        <v>0</v>
      </c>
      <c r="G49" s="121">
        <f>SUM(G50)</f>
        <v>0</v>
      </c>
      <c r="I49" s="92"/>
      <c r="J49" s="100"/>
    </row>
    <row r="50" spans="1:10" x14ac:dyDescent="0.25">
      <c r="A50" s="122" t="s">
        <v>277</v>
      </c>
      <c r="B50" s="297"/>
      <c r="C50" s="101">
        <v>42</v>
      </c>
      <c r="D50" s="151">
        <f>SUM([3]Transformation!$D$10:$D$11)</f>
        <v>0</v>
      </c>
      <c r="E50" s="152">
        <f>SUM([3]Transformation!$C$14:$D$15)</f>
        <v>0</v>
      </c>
      <c r="F50" s="153">
        <f>[3]Transformation!$D$12</f>
        <v>0</v>
      </c>
      <c r="G50" s="154">
        <f>[3]Transformation!$D$16</f>
        <v>0</v>
      </c>
      <c r="I50" s="155">
        <f>[3]Transformation!$E$8</f>
        <v>0</v>
      </c>
      <c r="J50" s="98" t="str">
        <f>[3]Transformation!$E$6</f>
        <v>MJ/m3</v>
      </c>
    </row>
    <row r="51" spans="1:10" ht="14.4" thickBot="1" x14ac:dyDescent="0.3">
      <c r="A51" s="123" t="s">
        <v>355</v>
      </c>
      <c r="B51" s="298"/>
      <c r="C51" s="124">
        <v>43</v>
      </c>
      <c r="D51" s="125">
        <f>D50</f>
        <v>0</v>
      </c>
      <c r="E51" s="126">
        <f>E50</f>
        <v>0</v>
      </c>
      <c r="F51" s="127">
        <f>F50</f>
        <v>0</v>
      </c>
      <c r="G51" s="128">
        <f>G50</f>
        <v>0</v>
      </c>
      <c r="I51" s="129"/>
      <c r="J51" s="130"/>
    </row>
    <row r="52" spans="1:10" ht="14.4" thickTop="1" x14ac:dyDescent="0.25">
      <c r="D52" s="132"/>
      <c r="E52" s="132"/>
      <c r="F52" s="132"/>
      <c r="G52" s="132"/>
    </row>
    <row r="53" spans="1:10" ht="14.4" thickBot="1" x14ac:dyDescent="0.3">
      <c r="A53" s="133" t="s">
        <v>64</v>
      </c>
      <c r="B53" s="133"/>
      <c r="C53" s="134"/>
      <c r="D53" s="135"/>
      <c r="E53" s="135"/>
      <c r="F53" s="135"/>
      <c r="G53" s="135"/>
      <c r="I53" s="136"/>
    </row>
    <row r="54" spans="1:10" ht="14.4" thickTop="1" x14ac:dyDescent="0.25">
      <c r="A54" s="137" t="s">
        <v>5</v>
      </c>
      <c r="B54" s="299"/>
      <c r="C54" s="138">
        <v>43</v>
      </c>
      <c r="D54" s="139" t="str">
        <f>IF(D24=0, "-",D7/D24)</f>
        <v>-</v>
      </c>
      <c r="E54" s="140" t="str">
        <f>IF(E24=0, "-",E7/E24)</f>
        <v>-</v>
      </c>
      <c r="F54" s="139" t="str">
        <f>IF(F24=0, "-",F8/F24)</f>
        <v>-</v>
      </c>
      <c r="G54" s="141" t="str">
        <f>IF(G24=0, "-",G8/G24)</f>
        <v>-</v>
      </c>
      <c r="I54" s="136"/>
    </row>
    <row r="55" spans="1:10" x14ac:dyDescent="0.25">
      <c r="A55" s="94" t="s">
        <v>6</v>
      </c>
      <c r="B55" s="64"/>
      <c r="C55" s="142">
        <v>44</v>
      </c>
      <c r="D55" s="143" t="str">
        <f>IF(D45=0, "-",D26/D45)</f>
        <v>-</v>
      </c>
      <c r="E55" s="144" t="str">
        <f>IF(E45=0, "-",E26/E45)</f>
        <v>-</v>
      </c>
      <c r="F55" s="143" t="str">
        <f>IF(F45=0, "-",F27/F45)</f>
        <v>-</v>
      </c>
      <c r="G55" s="145" t="str">
        <f>IF(G45=0, "-",G27/G45)</f>
        <v>-</v>
      </c>
      <c r="I55" s="136"/>
    </row>
    <row r="56" spans="1:10" x14ac:dyDescent="0.25">
      <c r="A56" s="122" t="s">
        <v>7</v>
      </c>
      <c r="B56" s="297"/>
      <c r="C56" s="146">
        <v>45</v>
      </c>
      <c r="D56" s="143" t="str">
        <f>IF(D51=0, "-",D47/D51)</f>
        <v>-</v>
      </c>
      <c r="E56" s="144" t="str">
        <f>IF(E51=0, "-",E47/E51)</f>
        <v>-</v>
      </c>
      <c r="F56" s="143" t="str">
        <f>IF(F51=0, "-",F48/F51)</f>
        <v>-</v>
      </c>
      <c r="G56" s="145" t="str">
        <f>IF(G51=0, "-",G48/G51)</f>
        <v>-</v>
      </c>
      <c r="I56" s="136"/>
    </row>
    <row r="57" spans="1:10" ht="14.4" thickBot="1" x14ac:dyDescent="0.3">
      <c r="A57" s="123" t="s">
        <v>278</v>
      </c>
      <c r="B57" s="298"/>
      <c r="C57" s="147">
        <v>46</v>
      </c>
      <c r="D57" s="148" t="str">
        <f>IF(SUM(D24,D45,D51)=0, "-",SUM(D7,D26,D47)/SUM(D24,D45,D51))</f>
        <v>-</v>
      </c>
      <c r="E57" s="149" t="str">
        <f>IF(SUM(E24,E45,E51)=0, "-",SUM(E7,E26,E47)/SUM(E24,E45,E51))</f>
        <v>-</v>
      </c>
      <c r="F57" s="148" t="str">
        <f>IF(SUM(F24,F45,F51)=0, "-",SUM(F8,F27,F48)/SUM(F24,F45,F51))</f>
        <v>-</v>
      </c>
      <c r="G57" s="150" t="str">
        <f>IF(SUM(G24,G45,G51)=0, "-",SUM(G8,G27,G48)/SUM(G24,G45,G51))</f>
        <v>-</v>
      </c>
      <c r="I57" s="136"/>
    </row>
    <row r="58" spans="1:10" ht="14.4" thickTop="1" x14ac:dyDescent="0.25"/>
  </sheetData>
  <mergeCells count="3">
    <mergeCell ref="D3:E3"/>
    <mergeCell ref="F3:G3"/>
    <mergeCell ref="I3:J3"/>
  </mergeCells>
  <phoneticPr fontId="2"/>
  <pageMargins left="0.75" right="0.75" top="1" bottom="1" header="0.51200000000000001" footer="0.51200000000000001"/>
  <pageSetup paperSize="9" scale="77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zoomScale="90" zoomScaleNormal="90" workbookViewId="0">
      <selection activeCell="C17" sqref="C17"/>
    </sheetView>
  </sheetViews>
  <sheetFormatPr defaultColWidth="9" defaultRowHeight="13.8" x14ac:dyDescent="0.25"/>
  <cols>
    <col min="1" max="1" width="41.21875" style="10" customWidth="1"/>
    <col min="2" max="2" width="3.109375" style="10" customWidth="1"/>
    <col min="3" max="5" width="14.6640625" style="10" customWidth="1"/>
    <col min="6" max="16384" width="9" style="10"/>
  </cols>
  <sheetData>
    <row r="1" spans="1:9" ht="24" customHeight="1" x14ac:dyDescent="0.4">
      <c r="A1" s="9" t="s">
        <v>242</v>
      </c>
      <c r="I1" s="55"/>
    </row>
    <row r="2" spans="1:9" ht="24" customHeight="1" x14ac:dyDescent="0.4">
      <c r="A2" s="9" t="s">
        <v>249</v>
      </c>
      <c r="B2" s="9"/>
    </row>
    <row r="3" spans="1:9" ht="15.75" customHeight="1" thickBot="1" x14ac:dyDescent="0.45">
      <c r="A3" s="9"/>
    </row>
    <row r="4" spans="1:9" ht="18" customHeight="1" thickTop="1" x14ac:dyDescent="0.4">
      <c r="A4" s="166"/>
      <c r="B4" s="13"/>
      <c r="C4" s="319" t="s">
        <v>336</v>
      </c>
      <c r="D4" s="320" t="s">
        <v>337</v>
      </c>
      <c r="E4" s="321" t="s">
        <v>390</v>
      </c>
    </row>
    <row r="5" spans="1:9" ht="18" customHeight="1" x14ac:dyDescent="0.4">
      <c r="A5" s="166"/>
      <c r="B5" s="13"/>
      <c r="C5" s="322" t="s">
        <v>288</v>
      </c>
      <c r="D5" s="378" t="s">
        <v>291</v>
      </c>
      <c r="E5" s="310" t="s">
        <v>291</v>
      </c>
    </row>
    <row r="6" spans="1:9" ht="14.4" thickBot="1" x14ac:dyDescent="0.3">
      <c r="A6" s="13"/>
      <c r="B6" s="13"/>
      <c r="C6" s="167" t="s">
        <v>69</v>
      </c>
      <c r="D6" s="197" t="s">
        <v>388</v>
      </c>
      <c r="E6" s="301" t="s">
        <v>389</v>
      </c>
    </row>
    <row r="7" spans="1:9" ht="14.4" thickTop="1" x14ac:dyDescent="0.25">
      <c r="A7" s="325" t="s">
        <v>279</v>
      </c>
      <c r="B7" s="169">
        <v>1</v>
      </c>
      <c r="C7" s="170">
        <f>SUM(Production!P8,Production!P18)</f>
        <v>0</v>
      </c>
      <c r="D7" s="302">
        <f>Production!P34+Production!P44</f>
        <v>0</v>
      </c>
      <c r="E7" s="171">
        <f>Production!P55+Production!P65</f>
        <v>0</v>
      </c>
    </row>
    <row r="8" spans="1:9" x14ac:dyDescent="0.25">
      <c r="A8" s="38" t="s">
        <v>70</v>
      </c>
      <c r="B8" s="172">
        <v>2</v>
      </c>
      <c r="C8" s="173">
        <f>SUM(Production!P11,Production!P21)</f>
        <v>0</v>
      </c>
      <c r="D8" s="303">
        <f>Production!P37</f>
        <v>0</v>
      </c>
      <c r="E8" s="174">
        <f>Production!P58</f>
        <v>0</v>
      </c>
    </row>
    <row r="9" spans="1:9" x14ac:dyDescent="0.25">
      <c r="A9" s="326" t="s">
        <v>280</v>
      </c>
      <c r="B9" s="172">
        <v>3</v>
      </c>
      <c r="C9" s="173">
        <f>C7-C8</f>
        <v>0</v>
      </c>
      <c r="D9" s="303">
        <f>D7-D8</f>
        <v>0</v>
      </c>
      <c r="E9" s="174">
        <f>E7-E8</f>
        <v>0</v>
      </c>
    </row>
    <row r="10" spans="1:9" x14ac:dyDescent="0.25">
      <c r="A10" s="38" t="s">
        <v>71</v>
      </c>
      <c r="B10" s="172">
        <v>4</v>
      </c>
      <c r="C10" s="157"/>
      <c r="D10" s="240"/>
      <c r="E10" s="158"/>
    </row>
    <row r="11" spans="1:9" x14ac:dyDescent="0.25">
      <c r="A11" s="38" t="s">
        <v>72</v>
      </c>
      <c r="B11" s="172">
        <v>5</v>
      </c>
      <c r="C11" s="157"/>
      <c r="D11" s="240"/>
      <c r="E11" s="158"/>
    </row>
    <row r="12" spans="1:9" x14ac:dyDescent="0.25">
      <c r="A12" s="38" t="s">
        <v>73</v>
      </c>
      <c r="B12" s="172">
        <v>6</v>
      </c>
      <c r="C12" s="157"/>
      <c r="D12" s="311"/>
      <c r="E12" s="312"/>
    </row>
    <row r="13" spans="1:9" x14ac:dyDescent="0.25">
      <c r="A13" s="38" t="s">
        <v>74</v>
      </c>
      <c r="B13" s="172">
        <v>7</v>
      </c>
      <c r="C13" s="157"/>
      <c r="D13" s="311"/>
      <c r="E13" s="312"/>
    </row>
    <row r="14" spans="1:9" x14ac:dyDescent="0.25">
      <c r="A14" s="38" t="s">
        <v>75</v>
      </c>
      <c r="B14" s="172">
        <v>8</v>
      </c>
      <c r="C14" s="157"/>
      <c r="D14" s="311"/>
      <c r="E14" s="312"/>
    </row>
    <row r="15" spans="1:9" x14ac:dyDescent="0.25">
      <c r="A15" s="380" t="s">
        <v>416</v>
      </c>
      <c r="B15" s="172">
        <v>9</v>
      </c>
      <c r="C15" s="157"/>
      <c r="D15" s="311"/>
      <c r="E15" s="312"/>
    </row>
    <row r="16" spans="1:9" x14ac:dyDescent="0.25">
      <c r="A16" s="326" t="s">
        <v>76</v>
      </c>
      <c r="B16" s="172">
        <v>10</v>
      </c>
      <c r="C16" s="173">
        <f>C9+C10-C11-C12-C13-C14-C15</f>
        <v>0</v>
      </c>
      <c r="D16" s="303">
        <f>D9+D10-D11</f>
        <v>0</v>
      </c>
      <c r="E16" s="174">
        <f>E9+E10-E11</f>
        <v>0</v>
      </c>
    </row>
    <row r="17" spans="1:5" ht="14.4" thickBot="1" x14ac:dyDescent="0.3">
      <c r="A17" s="175" t="s">
        <v>77</v>
      </c>
      <c r="B17" s="176">
        <v>11</v>
      </c>
      <c r="C17" s="159"/>
      <c r="D17" s="304"/>
      <c r="E17" s="160"/>
    </row>
    <row r="18" spans="1:5" ht="14.4" thickBot="1" x14ac:dyDescent="0.3">
      <c r="A18" s="327" t="s">
        <v>78</v>
      </c>
      <c r="B18" s="178">
        <v>12</v>
      </c>
      <c r="C18" s="179">
        <f>C16-C17</f>
        <v>0</v>
      </c>
      <c r="D18" s="305">
        <f t="shared" ref="D18:E18" si="0">D16-D17</f>
        <v>0</v>
      </c>
      <c r="E18" s="180">
        <f t="shared" si="0"/>
        <v>0</v>
      </c>
    </row>
    <row r="19" spans="1:5" ht="14.4" thickBot="1" x14ac:dyDescent="0.3">
      <c r="A19" s="177" t="s">
        <v>79</v>
      </c>
      <c r="B19" s="178">
        <v>13</v>
      </c>
      <c r="C19" s="179">
        <f>C18-C20</f>
        <v>0</v>
      </c>
      <c r="D19" s="305">
        <f t="shared" ref="D19:E19" si="1">D18-D20</f>
        <v>0</v>
      </c>
      <c r="E19" s="180">
        <f t="shared" si="1"/>
        <v>0</v>
      </c>
    </row>
    <row r="20" spans="1:5" ht="14.4" thickBot="1" x14ac:dyDescent="0.3">
      <c r="A20" s="327" t="s">
        <v>80</v>
      </c>
      <c r="B20" s="178">
        <v>14</v>
      </c>
      <c r="C20" s="179">
        <f>SUM(C21,C34,C48,C55)</f>
        <v>0</v>
      </c>
      <c r="D20" s="305">
        <f t="shared" ref="D20:E20" si="2">SUM(D21,D34,D48,D55)</f>
        <v>0</v>
      </c>
      <c r="E20" s="180">
        <f t="shared" si="2"/>
        <v>0</v>
      </c>
    </row>
    <row r="21" spans="1:5" x14ac:dyDescent="0.25">
      <c r="A21" s="323" t="s">
        <v>81</v>
      </c>
      <c r="B21" s="176">
        <v>15</v>
      </c>
      <c r="C21" s="170">
        <f>SUM(C22:C33)</f>
        <v>0</v>
      </c>
      <c r="D21" s="302">
        <f t="shared" ref="D21:E21" si="3">SUM(D22:D33)</f>
        <v>0</v>
      </c>
      <c r="E21" s="171">
        <f t="shared" si="3"/>
        <v>0</v>
      </c>
    </row>
    <row r="22" spans="1:5" x14ac:dyDescent="0.25">
      <c r="A22" s="38" t="s">
        <v>82</v>
      </c>
      <c r="B22" s="172">
        <v>16</v>
      </c>
      <c r="C22" s="157"/>
      <c r="D22" s="240"/>
      <c r="E22" s="158"/>
    </row>
    <row r="23" spans="1:5" x14ac:dyDescent="0.25">
      <c r="A23" s="38" t="s">
        <v>83</v>
      </c>
      <c r="B23" s="172">
        <v>17</v>
      </c>
      <c r="C23" s="157"/>
      <c r="D23" s="240"/>
      <c r="E23" s="158"/>
    </row>
    <row r="24" spans="1:5" x14ac:dyDescent="0.25">
      <c r="A24" s="38" t="s">
        <v>84</v>
      </c>
      <c r="B24" s="172">
        <v>18</v>
      </c>
      <c r="C24" s="157"/>
      <c r="D24" s="240"/>
      <c r="E24" s="158"/>
    </row>
    <row r="25" spans="1:5" x14ac:dyDescent="0.25">
      <c r="A25" s="38" t="s">
        <v>85</v>
      </c>
      <c r="B25" s="172">
        <v>19</v>
      </c>
      <c r="C25" s="157"/>
      <c r="D25" s="240"/>
      <c r="E25" s="158"/>
    </row>
    <row r="26" spans="1:5" x14ac:dyDescent="0.25">
      <c r="A26" s="38" t="s">
        <v>86</v>
      </c>
      <c r="B26" s="172">
        <v>20</v>
      </c>
      <c r="C26" s="157"/>
      <c r="D26" s="240"/>
      <c r="E26" s="158"/>
    </row>
    <row r="27" spans="1:5" x14ac:dyDescent="0.25">
      <c r="A27" s="38" t="s">
        <v>87</v>
      </c>
      <c r="B27" s="172">
        <v>21</v>
      </c>
      <c r="C27" s="157"/>
      <c r="D27" s="240"/>
      <c r="E27" s="158"/>
    </row>
    <row r="28" spans="1:5" x14ac:dyDescent="0.25">
      <c r="A28" s="38" t="s">
        <v>88</v>
      </c>
      <c r="B28" s="172">
        <v>22</v>
      </c>
      <c r="C28" s="157"/>
      <c r="D28" s="240"/>
      <c r="E28" s="158"/>
    </row>
    <row r="29" spans="1:5" x14ac:dyDescent="0.25">
      <c r="A29" s="38" t="s">
        <v>281</v>
      </c>
      <c r="B29" s="172">
        <v>23</v>
      </c>
      <c r="C29" s="157"/>
      <c r="D29" s="240"/>
      <c r="E29" s="158"/>
    </row>
    <row r="30" spans="1:5" x14ac:dyDescent="0.25">
      <c r="A30" s="181" t="s">
        <v>282</v>
      </c>
      <c r="B30" s="172">
        <v>24</v>
      </c>
      <c r="C30" s="157"/>
      <c r="D30" s="240"/>
      <c r="E30" s="158"/>
    </row>
    <row r="31" spans="1:5" x14ac:dyDescent="0.25">
      <c r="A31" s="38" t="s">
        <v>283</v>
      </c>
      <c r="B31" s="172">
        <v>25</v>
      </c>
      <c r="C31" s="157"/>
      <c r="D31" s="240"/>
      <c r="E31" s="158"/>
    </row>
    <row r="32" spans="1:5" x14ac:dyDescent="0.25">
      <c r="A32" s="38" t="s">
        <v>89</v>
      </c>
      <c r="B32" s="172">
        <v>26</v>
      </c>
      <c r="C32" s="157"/>
      <c r="D32" s="240"/>
      <c r="E32" s="158"/>
    </row>
    <row r="33" spans="1:5" ht="14.4" thickBot="1" x14ac:dyDescent="0.3">
      <c r="A33" s="175" t="s">
        <v>113</v>
      </c>
      <c r="B33" s="176">
        <v>27</v>
      </c>
      <c r="C33" s="159"/>
      <c r="D33" s="304"/>
      <c r="E33" s="160"/>
    </row>
    <row r="34" spans="1:5" x14ac:dyDescent="0.25">
      <c r="A34" s="324" t="s">
        <v>90</v>
      </c>
      <c r="B34" s="182">
        <v>28</v>
      </c>
      <c r="C34" s="183">
        <f>SUM(C35:C47)</f>
        <v>0</v>
      </c>
      <c r="D34" s="306">
        <f t="shared" ref="D34:E34" si="4">SUM(D35:D47)</f>
        <v>0</v>
      </c>
      <c r="E34" s="184">
        <f t="shared" si="4"/>
        <v>0</v>
      </c>
    </row>
    <row r="35" spans="1:5" x14ac:dyDescent="0.25">
      <c r="A35" s="38" t="s">
        <v>91</v>
      </c>
      <c r="B35" s="172">
        <v>29</v>
      </c>
      <c r="C35" s="157"/>
      <c r="D35" s="240"/>
      <c r="E35" s="158"/>
    </row>
    <row r="36" spans="1:5" x14ac:dyDescent="0.25">
      <c r="A36" s="38" t="s">
        <v>284</v>
      </c>
      <c r="B36" s="172">
        <v>30</v>
      </c>
      <c r="C36" s="157"/>
      <c r="D36" s="240"/>
      <c r="E36" s="158"/>
    </row>
    <row r="37" spans="1:5" x14ac:dyDescent="0.25">
      <c r="A37" s="38" t="s">
        <v>92</v>
      </c>
      <c r="B37" s="172">
        <v>31</v>
      </c>
      <c r="C37" s="157"/>
      <c r="D37" s="240"/>
      <c r="E37" s="158"/>
    </row>
    <row r="38" spans="1:5" x14ac:dyDescent="0.25">
      <c r="A38" s="38" t="s">
        <v>93</v>
      </c>
      <c r="B38" s="172">
        <v>32</v>
      </c>
      <c r="C38" s="157"/>
      <c r="D38" s="240"/>
      <c r="E38" s="158"/>
    </row>
    <row r="39" spans="1:5" x14ac:dyDescent="0.25">
      <c r="A39" s="38" t="s">
        <v>94</v>
      </c>
      <c r="B39" s="172">
        <v>33</v>
      </c>
      <c r="C39" s="157"/>
      <c r="D39" s="240"/>
      <c r="E39" s="158"/>
    </row>
    <row r="40" spans="1:5" x14ac:dyDescent="0.25">
      <c r="A40" s="38" t="s">
        <v>95</v>
      </c>
      <c r="B40" s="172">
        <v>34</v>
      </c>
      <c r="C40" s="157"/>
      <c r="D40" s="240"/>
      <c r="E40" s="158"/>
    </row>
    <row r="41" spans="1:5" x14ac:dyDescent="0.25">
      <c r="A41" s="38" t="s">
        <v>96</v>
      </c>
      <c r="B41" s="172">
        <v>35</v>
      </c>
      <c r="C41" s="157"/>
      <c r="D41" s="240"/>
      <c r="E41" s="158"/>
    </row>
    <row r="42" spans="1:5" x14ac:dyDescent="0.25">
      <c r="A42" s="38" t="s">
        <v>97</v>
      </c>
      <c r="B42" s="172">
        <v>36</v>
      </c>
      <c r="C42" s="157"/>
      <c r="D42" s="240"/>
      <c r="E42" s="158"/>
    </row>
    <row r="43" spans="1:5" x14ac:dyDescent="0.25">
      <c r="A43" s="38" t="s">
        <v>98</v>
      </c>
      <c r="B43" s="172">
        <v>37</v>
      </c>
      <c r="C43" s="157"/>
      <c r="D43" s="240"/>
      <c r="E43" s="158"/>
    </row>
    <row r="44" spans="1:5" x14ac:dyDescent="0.25">
      <c r="A44" s="38" t="s">
        <v>99</v>
      </c>
      <c r="B44" s="172">
        <v>38</v>
      </c>
      <c r="C44" s="157"/>
      <c r="D44" s="240"/>
      <c r="E44" s="158"/>
    </row>
    <row r="45" spans="1:5" x14ac:dyDescent="0.25">
      <c r="A45" s="38" t="s">
        <v>100</v>
      </c>
      <c r="B45" s="172">
        <v>39</v>
      </c>
      <c r="C45" s="157"/>
      <c r="D45" s="240"/>
      <c r="E45" s="158"/>
    </row>
    <row r="46" spans="1:5" x14ac:dyDescent="0.25">
      <c r="A46" s="38" t="s">
        <v>101</v>
      </c>
      <c r="B46" s="172">
        <v>40</v>
      </c>
      <c r="C46" s="157"/>
      <c r="D46" s="240"/>
      <c r="E46" s="158"/>
    </row>
    <row r="47" spans="1:5" ht="14.4" thickBot="1" x14ac:dyDescent="0.3">
      <c r="A47" s="40" t="s">
        <v>113</v>
      </c>
      <c r="B47" s="185">
        <v>41</v>
      </c>
      <c r="C47" s="161"/>
      <c r="D47" s="307"/>
      <c r="E47" s="162"/>
    </row>
    <row r="48" spans="1:5" x14ac:dyDescent="0.25">
      <c r="A48" s="324" t="s">
        <v>102</v>
      </c>
      <c r="B48" s="182">
        <v>42</v>
      </c>
      <c r="C48" s="183">
        <f>SUM(C49:C54)</f>
        <v>0</v>
      </c>
      <c r="D48" s="313"/>
      <c r="E48" s="314"/>
    </row>
    <row r="49" spans="1:5" x14ac:dyDescent="0.25">
      <c r="A49" s="38" t="s">
        <v>285</v>
      </c>
      <c r="B49" s="172">
        <v>43</v>
      </c>
      <c r="C49" s="318"/>
      <c r="D49" s="315"/>
      <c r="E49" s="312"/>
    </row>
    <row r="50" spans="1:5" x14ac:dyDescent="0.25">
      <c r="A50" s="38" t="s">
        <v>103</v>
      </c>
      <c r="B50" s="172">
        <v>44</v>
      </c>
      <c r="C50" s="247"/>
      <c r="D50" s="315"/>
      <c r="E50" s="312"/>
    </row>
    <row r="51" spans="1:5" x14ac:dyDescent="0.25">
      <c r="A51" s="16" t="s">
        <v>104</v>
      </c>
      <c r="B51" s="186">
        <v>45</v>
      </c>
      <c r="C51" s="163"/>
      <c r="D51" s="315"/>
      <c r="E51" s="316"/>
    </row>
    <row r="52" spans="1:5" x14ac:dyDescent="0.25">
      <c r="A52" s="38" t="s">
        <v>105</v>
      </c>
      <c r="B52" s="172">
        <v>46</v>
      </c>
      <c r="C52" s="318"/>
      <c r="D52" s="315"/>
      <c r="E52" s="312"/>
    </row>
    <row r="53" spans="1:5" x14ac:dyDescent="0.25">
      <c r="A53" s="38" t="s">
        <v>106</v>
      </c>
      <c r="B53" s="172">
        <v>47</v>
      </c>
      <c r="C53" s="157"/>
      <c r="D53" s="315"/>
      <c r="E53" s="312"/>
    </row>
    <row r="54" spans="1:5" ht="14.4" thickBot="1" x14ac:dyDescent="0.3">
      <c r="A54" s="40" t="s">
        <v>107</v>
      </c>
      <c r="B54" s="185">
        <v>48</v>
      </c>
      <c r="C54" s="161"/>
      <c r="D54" s="315"/>
      <c r="E54" s="317"/>
    </row>
    <row r="55" spans="1:5" x14ac:dyDescent="0.25">
      <c r="A55" s="323" t="s">
        <v>108</v>
      </c>
      <c r="B55" s="176">
        <v>49</v>
      </c>
      <c r="C55" s="170">
        <f>SUM(C56:C60)</f>
        <v>0</v>
      </c>
      <c r="D55" s="302">
        <f t="shared" ref="D55:E55" si="5">SUM(D56:D60)</f>
        <v>0</v>
      </c>
      <c r="E55" s="171">
        <f t="shared" si="5"/>
        <v>0</v>
      </c>
    </row>
    <row r="56" spans="1:5" x14ac:dyDescent="0.25">
      <c r="A56" s="38" t="s">
        <v>109</v>
      </c>
      <c r="B56" s="172">
        <v>50</v>
      </c>
      <c r="C56" s="157"/>
      <c r="D56" s="240"/>
      <c r="E56" s="158"/>
    </row>
    <row r="57" spans="1:5" x14ac:dyDescent="0.25">
      <c r="A57" s="38" t="s">
        <v>110</v>
      </c>
      <c r="B57" s="172">
        <v>51</v>
      </c>
      <c r="C57" s="157"/>
      <c r="D57" s="240"/>
      <c r="E57" s="158"/>
    </row>
    <row r="58" spans="1:5" x14ac:dyDescent="0.25">
      <c r="A58" s="38" t="s">
        <v>111</v>
      </c>
      <c r="B58" s="172">
        <v>52</v>
      </c>
      <c r="C58" s="157"/>
      <c r="D58" s="240"/>
      <c r="E58" s="158"/>
    </row>
    <row r="59" spans="1:5" x14ac:dyDescent="0.25">
      <c r="A59" s="38" t="s">
        <v>112</v>
      </c>
      <c r="B59" s="172">
        <v>53</v>
      </c>
      <c r="C59" s="157"/>
      <c r="D59" s="240"/>
      <c r="E59" s="158"/>
    </row>
    <row r="60" spans="1:5" ht="14.4" thickBot="1" x14ac:dyDescent="0.3">
      <c r="A60" s="20" t="s">
        <v>113</v>
      </c>
      <c r="B60" s="187">
        <v>54</v>
      </c>
      <c r="C60" s="164"/>
      <c r="D60" s="308"/>
      <c r="E60" s="165"/>
    </row>
    <row r="61" spans="1:5" ht="14.4" thickTop="1" x14ac:dyDescent="0.25"/>
  </sheetData>
  <phoneticPr fontId="2"/>
  <pageMargins left="0.75" right="0.75" top="1" bottom="1.08" header="0.51200000000000001" footer="0.51200000000000001"/>
  <pageSetup paperSize="9" scale="8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Units!$B$5:$B$11</xm:f>
          </x14:formula1>
          <xm:sqref>D5:E5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opLeftCell="A37" workbookViewId="0">
      <selection activeCell="D48" sqref="D48:E51"/>
    </sheetView>
  </sheetViews>
  <sheetFormatPr defaultRowHeight="13.2" x14ac:dyDescent="0.2"/>
  <cols>
    <col min="1" max="1" width="9" style="254"/>
    <col min="2" max="2" width="30" style="254" customWidth="1"/>
    <col min="3" max="3" width="6.21875" style="254" customWidth="1"/>
    <col min="4" max="5" width="15.6640625" style="254" customWidth="1"/>
    <col min="6" max="257" width="9" style="254"/>
    <col min="258" max="258" width="30" style="254" customWidth="1"/>
    <col min="259" max="259" width="6.21875" style="254" customWidth="1"/>
    <col min="260" max="261" width="15.6640625" style="254" customWidth="1"/>
    <col min="262" max="513" width="9" style="254"/>
    <col min="514" max="514" width="30" style="254" customWidth="1"/>
    <col min="515" max="515" width="6.21875" style="254" customWidth="1"/>
    <col min="516" max="517" width="15.6640625" style="254" customWidth="1"/>
    <col min="518" max="769" width="9" style="254"/>
    <col min="770" max="770" width="30" style="254" customWidth="1"/>
    <col min="771" max="771" width="6.21875" style="254" customWidth="1"/>
    <col min="772" max="773" width="15.6640625" style="254" customWidth="1"/>
    <col min="774" max="1025" width="9" style="254"/>
    <col min="1026" max="1026" width="30" style="254" customWidth="1"/>
    <col min="1027" max="1027" width="6.21875" style="254" customWidth="1"/>
    <col min="1028" max="1029" width="15.6640625" style="254" customWidth="1"/>
    <col min="1030" max="1281" width="9" style="254"/>
    <col min="1282" max="1282" width="30" style="254" customWidth="1"/>
    <col min="1283" max="1283" width="6.21875" style="254" customWidth="1"/>
    <col min="1284" max="1285" width="15.6640625" style="254" customWidth="1"/>
    <col min="1286" max="1537" width="9" style="254"/>
    <col min="1538" max="1538" width="30" style="254" customWidth="1"/>
    <col min="1539" max="1539" width="6.21875" style="254" customWidth="1"/>
    <col min="1540" max="1541" width="15.6640625" style="254" customWidth="1"/>
    <col min="1542" max="1793" width="9" style="254"/>
    <col min="1794" max="1794" width="30" style="254" customWidth="1"/>
    <col min="1795" max="1795" width="6.21875" style="254" customWidth="1"/>
    <col min="1796" max="1797" width="15.6640625" style="254" customWidth="1"/>
    <col min="1798" max="2049" width="9" style="254"/>
    <col min="2050" max="2050" width="30" style="254" customWidth="1"/>
    <col min="2051" max="2051" width="6.21875" style="254" customWidth="1"/>
    <col min="2052" max="2053" width="15.6640625" style="254" customWidth="1"/>
    <col min="2054" max="2305" width="9" style="254"/>
    <col min="2306" max="2306" width="30" style="254" customWidth="1"/>
    <col min="2307" max="2307" width="6.21875" style="254" customWidth="1"/>
    <col min="2308" max="2309" width="15.6640625" style="254" customWidth="1"/>
    <col min="2310" max="2561" width="9" style="254"/>
    <col min="2562" max="2562" width="30" style="254" customWidth="1"/>
    <col min="2563" max="2563" width="6.21875" style="254" customWidth="1"/>
    <col min="2564" max="2565" width="15.6640625" style="254" customWidth="1"/>
    <col min="2566" max="2817" width="9" style="254"/>
    <col min="2818" max="2818" width="30" style="254" customWidth="1"/>
    <col min="2819" max="2819" width="6.21875" style="254" customWidth="1"/>
    <col min="2820" max="2821" width="15.6640625" style="254" customWidth="1"/>
    <col min="2822" max="3073" width="9" style="254"/>
    <col min="3074" max="3074" width="30" style="254" customWidth="1"/>
    <col min="3075" max="3075" width="6.21875" style="254" customWidth="1"/>
    <col min="3076" max="3077" width="15.6640625" style="254" customWidth="1"/>
    <col min="3078" max="3329" width="9" style="254"/>
    <col min="3330" max="3330" width="30" style="254" customWidth="1"/>
    <col min="3331" max="3331" width="6.21875" style="254" customWidth="1"/>
    <col min="3332" max="3333" width="15.6640625" style="254" customWidth="1"/>
    <col min="3334" max="3585" width="9" style="254"/>
    <col min="3586" max="3586" width="30" style="254" customWidth="1"/>
    <col min="3587" max="3587" width="6.21875" style="254" customWidth="1"/>
    <col min="3588" max="3589" width="15.6640625" style="254" customWidth="1"/>
    <col min="3590" max="3841" width="9" style="254"/>
    <col min="3842" max="3842" width="30" style="254" customWidth="1"/>
    <col min="3843" max="3843" width="6.21875" style="254" customWidth="1"/>
    <col min="3844" max="3845" width="15.6640625" style="254" customWidth="1"/>
    <col min="3846" max="4097" width="9" style="254"/>
    <col min="4098" max="4098" width="30" style="254" customWidth="1"/>
    <col min="4099" max="4099" width="6.21875" style="254" customWidth="1"/>
    <col min="4100" max="4101" width="15.6640625" style="254" customWidth="1"/>
    <col min="4102" max="4353" width="9" style="254"/>
    <col min="4354" max="4354" width="30" style="254" customWidth="1"/>
    <col min="4355" max="4355" width="6.21875" style="254" customWidth="1"/>
    <col min="4356" max="4357" width="15.6640625" style="254" customWidth="1"/>
    <col min="4358" max="4609" width="9" style="254"/>
    <col min="4610" max="4610" width="30" style="254" customWidth="1"/>
    <col min="4611" max="4611" width="6.21875" style="254" customWidth="1"/>
    <col min="4612" max="4613" width="15.6640625" style="254" customWidth="1"/>
    <col min="4614" max="4865" width="9" style="254"/>
    <col min="4866" max="4866" width="30" style="254" customWidth="1"/>
    <col min="4867" max="4867" width="6.21875" style="254" customWidth="1"/>
    <col min="4868" max="4869" width="15.6640625" style="254" customWidth="1"/>
    <col min="4870" max="5121" width="9" style="254"/>
    <col min="5122" max="5122" width="30" style="254" customWidth="1"/>
    <col min="5123" max="5123" width="6.21875" style="254" customWidth="1"/>
    <col min="5124" max="5125" width="15.6640625" style="254" customWidth="1"/>
    <col min="5126" max="5377" width="9" style="254"/>
    <col min="5378" max="5378" width="30" style="254" customWidth="1"/>
    <col min="5379" max="5379" width="6.21875" style="254" customWidth="1"/>
    <col min="5380" max="5381" width="15.6640625" style="254" customWidth="1"/>
    <col min="5382" max="5633" width="9" style="254"/>
    <col min="5634" max="5634" width="30" style="254" customWidth="1"/>
    <col min="5635" max="5635" width="6.21875" style="254" customWidth="1"/>
    <col min="5636" max="5637" width="15.6640625" style="254" customWidth="1"/>
    <col min="5638" max="5889" width="9" style="254"/>
    <col min="5890" max="5890" width="30" style="254" customWidth="1"/>
    <col min="5891" max="5891" width="6.21875" style="254" customWidth="1"/>
    <col min="5892" max="5893" width="15.6640625" style="254" customWidth="1"/>
    <col min="5894" max="6145" width="9" style="254"/>
    <col min="6146" max="6146" width="30" style="254" customWidth="1"/>
    <col min="6147" max="6147" width="6.21875" style="254" customWidth="1"/>
    <col min="6148" max="6149" width="15.6640625" style="254" customWidth="1"/>
    <col min="6150" max="6401" width="9" style="254"/>
    <col min="6402" max="6402" width="30" style="254" customWidth="1"/>
    <col min="6403" max="6403" width="6.21875" style="254" customWidth="1"/>
    <col min="6404" max="6405" width="15.6640625" style="254" customWidth="1"/>
    <col min="6406" max="6657" width="9" style="254"/>
    <col min="6658" max="6658" width="30" style="254" customWidth="1"/>
    <col min="6659" max="6659" width="6.21875" style="254" customWidth="1"/>
    <col min="6660" max="6661" width="15.6640625" style="254" customWidth="1"/>
    <col min="6662" max="6913" width="9" style="254"/>
    <col min="6914" max="6914" width="30" style="254" customWidth="1"/>
    <col min="6915" max="6915" width="6.21875" style="254" customWidth="1"/>
    <col min="6916" max="6917" width="15.6640625" style="254" customWidth="1"/>
    <col min="6918" max="7169" width="9" style="254"/>
    <col min="7170" max="7170" width="30" style="254" customWidth="1"/>
    <col min="7171" max="7171" width="6.21875" style="254" customWidth="1"/>
    <col min="7172" max="7173" width="15.6640625" style="254" customWidth="1"/>
    <col min="7174" max="7425" width="9" style="254"/>
    <col min="7426" max="7426" width="30" style="254" customWidth="1"/>
    <col min="7427" max="7427" width="6.21875" style="254" customWidth="1"/>
    <col min="7428" max="7429" width="15.6640625" style="254" customWidth="1"/>
    <col min="7430" max="7681" width="9" style="254"/>
    <col min="7682" max="7682" width="30" style="254" customWidth="1"/>
    <col min="7683" max="7683" width="6.21875" style="254" customWidth="1"/>
    <col min="7684" max="7685" width="15.6640625" style="254" customWidth="1"/>
    <col min="7686" max="7937" width="9" style="254"/>
    <col min="7938" max="7938" width="30" style="254" customWidth="1"/>
    <col min="7939" max="7939" width="6.21875" style="254" customWidth="1"/>
    <col min="7940" max="7941" width="15.6640625" style="254" customWidth="1"/>
    <col min="7942" max="8193" width="9" style="254"/>
    <col min="8194" max="8194" width="30" style="254" customWidth="1"/>
    <col min="8195" max="8195" width="6.21875" style="254" customWidth="1"/>
    <col min="8196" max="8197" width="15.6640625" style="254" customWidth="1"/>
    <col min="8198" max="8449" width="9" style="254"/>
    <col min="8450" max="8450" width="30" style="254" customWidth="1"/>
    <col min="8451" max="8451" width="6.21875" style="254" customWidth="1"/>
    <col min="8452" max="8453" width="15.6640625" style="254" customWidth="1"/>
    <col min="8454" max="8705" width="9" style="254"/>
    <col min="8706" max="8706" width="30" style="254" customWidth="1"/>
    <col min="8707" max="8707" width="6.21875" style="254" customWidth="1"/>
    <col min="8708" max="8709" width="15.6640625" style="254" customWidth="1"/>
    <col min="8710" max="8961" width="9" style="254"/>
    <col min="8962" max="8962" width="30" style="254" customWidth="1"/>
    <col min="8963" max="8963" width="6.21875" style="254" customWidth="1"/>
    <col min="8964" max="8965" width="15.6640625" style="254" customWidth="1"/>
    <col min="8966" max="9217" width="9" style="254"/>
    <col min="9218" max="9218" width="30" style="254" customWidth="1"/>
    <col min="9219" max="9219" width="6.21875" style="254" customWidth="1"/>
    <col min="9220" max="9221" width="15.6640625" style="254" customWidth="1"/>
    <col min="9222" max="9473" width="9" style="254"/>
    <col min="9474" max="9474" width="30" style="254" customWidth="1"/>
    <col min="9475" max="9475" width="6.21875" style="254" customWidth="1"/>
    <col min="9476" max="9477" width="15.6640625" style="254" customWidth="1"/>
    <col min="9478" max="9729" width="9" style="254"/>
    <col min="9730" max="9730" width="30" style="254" customWidth="1"/>
    <col min="9731" max="9731" width="6.21875" style="254" customWidth="1"/>
    <col min="9732" max="9733" width="15.6640625" style="254" customWidth="1"/>
    <col min="9734" max="9985" width="9" style="254"/>
    <col min="9986" max="9986" width="30" style="254" customWidth="1"/>
    <col min="9987" max="9987" width="6.21875" style="254" customWidth="1"/>
    <col min="9988" max="9989" width="15.6640625" style="254" customWidth="1"/>
    <col min="9990" max="10241" width="9" style="254"/>
    <col min="10242" max="10242" width="30" style="254" customWidth="1"/>
    <col min="10243" max="10243" width="6.21875" style="254" customWidth="1"/>
    <col min="10244" max="10245" width="15.6640625" style="254" customWidth="1"/>
    <col min="10246" max="10497" width="9" style="254"/>
    <col min="10498" max="10498" width="30" style="254" customWidth="1"/>
    <col min="10499" max="10499" width="6.21875" style="254" customWidth="1"/>
    <col min="10500" max="10501" width="15.6640625" style="254" customWidth="1"/>
    <col min="10502" max="10753" width="9" style="254"/>
    <col min="10754" max="10754" width="30" style="254" customWidth="1"/>
    <col min="10755" max="10755" width="6.21875" style="254" customWidth="1"/>
    <col min="10756" max="10757" width="15.6640625" style="254" customWidth="1"/>
    <col min="10758" max="11009" width="9" style="254"/>
    <col min="11010" max="11010" width="30" style="254" customWidth="1"/>
    <col min="11011" max="11011" width="6.21875" style="254" customWidth="1"/>
    <col min="11012" max="11013" width="15.6640625" style="254" customWidth="1"/>
    <col min="11014" max="11265" width="9" style="254"/>
    <col min="11266" max="11266" width="30" style="254" customWidth="1"/>
    <col min="11267" max="11267" width="6.21875" style="254" customWidth="1"/>
    <col min="11268" max="11269" width="15.6640625" style="254" customWidth="1"/>
    <col min="11270" max="11521" width="9" style="254"/>
    <col min="11522" max="11522" width="30" style="254" customWidth="1"/>
    <col min="11523" max="11523" width="6.21875" style="254" customWidth="1"/>
    <col min="11524" max="11525" width="15.6640625" style="254" customWidth="1"/>
    <col min="11526" max="11777" width="9" style="254"/>
    <col min="11778" max="11778" width="30" style="254" customWidth="1"/>
    <col min="11779" max="11779" width="6.21875" style="254" customWidth="1"/>
    <col min="11780" max="11781" width="15.6640625" style="254" customWidth="1"/>
    <col min="11782" max="12033" width="9" style="254"/>
    <col min="12034" max="12034" width="30" style="254" customWidth="1"/>
    <col min="12035" max="12035" width="6.21875" style="254" customWidth="1"/>
    <col min="12036" max="12037" width="15.6640625" style="254" customWidth="1"/>
    <col min="12038" max="12289" width="9" style="254"/>
    <col min="12290" max="12290" width="30" style="254" customWidth="1"/>
    <col min="12291" max="12291" width="6.21875" style="254" customWidth="1"/>
    <col min="12292" max="12293" width="15.6640625" style="254" customWidth="1"/>
    <col min="12294" max="12545" width="9" style="254"/>
    <col min="12546" max="12546" width="30" style="254" customWidth="1"/>
    <col min="12547" max="12547" width="6.21875" style="254" customWidth="1"/>
    <col min="12548" max="12549" width="15.6640625" style="254" customWidth="1"/>
    <col min="12550" max="12801" width="9" style="254"/>
    <col min="12802" max="12802" width="30" style="254" customWidth="1"/>
    <col min="12803" max="12803" width="6.21875" style="254" customWidth="1"/>
    <col min="12804" max="12805" width="15.6640625" style="254" customWidth="1"/>
    <col min="12806" max="13057" width="9" style="254"/>
    <col min="13058" max="13058" width="30" style="254" customWidth="1"/>
    <col min="13059" max="13059" width="6.21875" style="254" customWidth="1"/>
    <col min="13060" max="13061" width="15.6640625" style="254" customWidth="1"/>
    <col min="13062" max="13313" width="9" style="254"/>
    <col min="13314" max="13314" width="30" style="254" customWidth="1"/>
    <col min="13315" max="13315" width="6.21875" style="254" customWidth="1"/>
    <col min="13316" max="13317" width="15.6640625" style="254" customWidth="1"/>
    <col min="13318" max="13569" width="9" style="254"/>
    <col min="13570" max="13570" width="30" style="254" customWidth="1"/>
    <col min="13571" max="13571" width="6.21875" style="254" customWidth="1"/>
    <col min="13572" max="13573" width="15.6640625" style="254" customWidth="1"/>
    <col min="13574" max="13825" width="9" style="254"/>
    <col min="13826" max="13826" width="30" style="254" customWidth="1"/>
    <col min="13827" max="13827" width="6.21875" style="254" customWidth="1"/>
    <col min="13828" max="13829" width="15.6640625" style="254" customWidth="1"/>
    <col min="13830" max="14081" width="9" style="254"/>
    <col min="14082" max="14082" width="30" style="254" customWidth="1"/>
    <col min="14083" max="14083" width="6.21875" style="254" customWidth="1"/>
    <col min="14084" max="14085" width="15.6640625" style="254" customWidth="1"/>
    <col min="14086" max="14337" width="9" style="254"/>
    <col min="14338" max="14338" width="30" style="254" customWidth="1"/>
    <col min="14339" max="14339" width="6.21875" style="254" customWidth="1"/>
    <col min="14340" max="14341" width="15.6640625" style="254" customWidth="1"/>
    <col min="14342" max="14593" width="9" style="254"/>
    <col min="14594" max="14594" width="30" style="254" customWidth="1"/>
    <col min="14595" max="14595" width="6.21875" style="254" customWidth="1"/>
    <col min="14596" max="14597" width="15.6640625" style="254" customWidth="1"/>
    <col min="14598" max="14849" width="9" style="254"/>
    <col min="14850" max="14850" width="30" style="254" customWidth="1"/>
    <col min="14851" max="14851" width="6.21875" style="254" customWidth="1"/>
    <col min="14852" max="14853" width="15.6640625" style="254" customWidth="1"/>
    <col min="14854" max="15105" width="9" style="254"/>
    <col min="15106" max="15106" width="30" style="254" customWidth="1"/>
    <col min="15107" max="15107" width="6.21875" style="254" customWidth="1"/>
    <col min="15108" max="15109" width="15.6640625" style="254" customWidth="1"/>
    <col min="15110" max="15361" width="9" style="254"/>
    <col min="15362" max="15362" width="30" style="254" customWidth="1"/>
    <col min="15363" max="15363" width="6.21875" style="254" customWidth="1"/>
    <col min="15364" max="15365" width="15.6640625" style="254" customWidth="1"/>
    <col min="15366" max="15617" width="9" style="254"/>
    <col min="15618" max="15618" width="30" style="254" customWidth="1"/>
    <col min="15619" max="15619" width="6.21875" style="254" customWidth="1"/>
    <col min="15620" max="15621" width="15.6640625" style="254" customWidth="1"/>
    <col min="15622" max="15873" width="9" style="254"/>
    <col min="15874" max="15874" width="30" style="254" customWidth="1"/>
    <col min="15875" max="15875" width="6.21875" style="254" customWidth="1"/>
    <col min="15876" max="15877" width="15.6640625" style="254" customWidth="1"/>
    <col min="15878" max="16129" width="9" style="254"/>
    <col min="16130" max="16130" width="30" style="254" customWidth="1"/>
    <col min="16131" max="16131" width="6.21875" style="254" customWidth="1"/>
    <col min="16132" max="16133" width="15.6640625" style="254" customWidth="1"/>
    <col min="16134" max="16384" width="9" style="254"/>
  </cols>
  <sheetData>
    <row r="1" spans="1:5" ht="24" customHeight="1" x14ac:dyDescent="0.4">
      <c r="A1" s="253" t="s">
        <v>334</v>
      </c>
      <c r="C1" s="10"/>
      <c r="D1" s="10"/>
      <c r="E1" s="10"/>
    </row>
    <row r="2" spans="1:5" ht="24" customHeight="1" x14ac:dyDescent="0.4">
      <c r="A2" s="253" t="s">
        <v>335</v>
      </c>
      <c r="C2" s="10"/>
      <c r="D2" s="10"/>
      <c r="E2" s="10"/>
    </row>
    <row r="3" spans="1:5" ht="13.8" x14ac:dyDescent="0.25">
      <c r="A3" s="255"/>
      <c r="B3" s="255"/>
      <c r="C3" s="255"/>
      <c r="D3" s="255"/>
      <c r="E3" s="256"/>
    </row>
    <row r="6" spans="1:5" ht="14.4" thickBot="1" x14ac:dyDescent="0.3">
      <c r="A6" s="257" t="s">
        <v>296</v>
      </c>
    </row>
    <row r="7" spans="1:5" ht="18.75" customHeight="1" thickTop="1" x14ac:dyDescent="0.2">
      <c r="A7" s="258"/>
      <c r="B7" s="258"/>
      <c r="C7" s="258"/>
      <c r="D7" s="398" t="s">
        <v>24</v>
      </c>
      <c r="E7" s="401" t="s">
        <v>297</v>
      </c>
    </row>
    <row r="8" spans="1:5" ht="15" customHeight="1" x14ac:dyDescent="0.2">
      <c r="A8" s="258"/>
      <c r="B8" s="258"/>
      <c r="C8" s="258"/>
      <c r="D8" s="399"/>
      <c r="E8" s="402"/>
    </row>
    <row r="9" spans="1:5" ht="15" customHeight="1" x14ac:dyDescent="0.2">
      <c r="A9" s="258"/>
      <c r="B9" s="258"/>
      <c r="C9" s="258"/>
      <c r="D9" s="400"/>
      <c r="E9" s="403"/>
    </row>
    <row r="10" spans="1:5" ht="15" customHeight="1" x14ac:dyDescent="0.3">
      <c r="A10" s="258"/>
      <c r="B10" s="258"/>
      <c r="C10" s="258"/>
      <c r="D10" s="322" t="s">
        <v>298</v>
      </c>
      <c r="E10" s="310" t="s">
        <v>291</v>
      </c>
    </row>
    <row r="11" spans="1:5" ht="14.4" thickBot="1" x14ac:dyDescent="0.3">
      <c r="A11" s="258"/>
      <c r="B11" s="13"/>
      <c r="C11" s="13"/>
      <c r="D11" s="167" t="s">
        <v>299</v>
      </c>
      <c r="E11" s="168" t="s">
        <v>13</v>
      </c>
    </row>
    <row r="12" spans="1:5" ht="14.4" thickTop="1" x14ac:dyDescent="0.25">
      <c r="A12" s="259" t="s">
        <v>300</v>
      </c>
      <c r="B12" s="260"/>
      <c r="C12" s="261">
        <v>1</v>
      </c>
      <c r="D12" s="262">
        <f>SUM(D13:D33)</f>
        <v>0</v>
      </c>
      <c r="E12" s="263">
        <f>SUM(E13:E33)</f>
        <v>0</v>
      </c>
    </row>
    <row r="13" spans="1:5" ht="13.8" x14ac:dyDescent="0.25">
      <c r="A13" s="264" t="s">
        <v>301</v>
      </c>
      <c r="B13" s="265"/>
      <c r="C13" s="172">
        <v>2</v>
      </c>
      <c r="D13" s="266"/>
      <c r="E13" s="267"/>
    </row>
    <row r="14" spans="1:5" ht="13.8" x14ac:dyDescent="0.25">
      <c r="A14" s="264" t="s">
        <v>302</v>
      </c>
      <c r="B14" s="265"/>
      <c r="C14" s="172">
        <v>3</v>
      </c>
      <c r="D14" s="266"/>
      <c r="E14" s="267"/>
    </row>
    <row r="15" spans="1:5" ht="13.8" x14ac:dyDescent="0.25">
      <c r="A15" s="264" t="s">
        <v>303</v>
      </c>
      <c r="B15" s="265"/>
      <c r="C15" s="172">
        <v>4</v>
      </c>
      <c r="D15" s="266"/>
      <c r="E15" s="267"/>
    </row>
    <row r="16" spans="1:5" ht="13.8" x14ac:dyDescent="0.25">
      <c r="A16" s="264" t="s">
        <v>304</v>
      </c>
      <c r="B16" s="265"/>
      <c r="C16" s="172">
        <v>5</v>
      </c>
      <c r="D16" s="266"/>
      <c r="E16" s="267"/>
    </row>
    <row r="17" spans="1:5" ht="13.8" x14ac:dyDescent="0.25">
      <c r="A17" s="264" t="s">
        <v>305</v>
      </c>
      <c r="B17" s="265"/>
      <c r="C17" s="172">
        <v>6</v>
      </c>
      <c r="D17" s="266"/>
      <c r="E17" s="267"/>
    </row>
    <row r="18" spans="1:5" ht="13.8" x14ac:dyDescent="0.25">
      <c r="A18" s="264" t="s">
        <v>306</v>
      </c>
      <c r="B18" s="265"/>
      <c r="C18" s="172">
        <v>7</v>
      </c>
      <c r="D18" s="266"/>
      <c r="E18" s="267"/>
    </row>
    <row r="19" spans="1:5" ht="13.8" x14ac:dyDescent="0.25">
      <c r="A19" s="264" t="s">
        <v>307</v>
      </c>
      <c r="B19" s="265"/>
      <c r="C19" s="172">
        <v>8</v>
      </c>
      <c r="D19" s="266"/>
      <c r="E19" s="267"/>
    </row>
    <row r="20" spans="1:5" ht="13.8" x14ac:dyDescent="0.25">
      <c r="A20" s="264" t="s">
        <v>308</v>
      </c>
      <c r="B20" s="265"/>
      <c r="C20" s="172">
        <v>9</v>
      </c>
      <c r="D20" s="266"/>
      <c r="E20" s="267"/>
    </row>
    <row r="21" spans="1:5" ht="13.8" x14ac:dyDescent="0.25">
      <c r="A21" s="264" t="s">
        <v>309</v>
      </c>
      <c r="B21" s="265"/>
      <c r="C21" s="172">
        <v>10</v>
      </c>
      <c r="D21" s="266"/>
      <c r="E21" s="267"/>
    </row>
    <row r="22" spans="1:5" ht="13.8" x14ac:dyDescent="0.25">
      <c r="A22" s="264" t="s">
        <v>310</v>
      </c>
      <c r="B22" s="265"/>
      <c r="C22" s="172">
        <v>11</v>
      </c>
      <c r="D22" s="266"/>
      <c r="E22" s="267"/>
    </row>
    <row r="23" spans="1:5" ht="13.8" x14ac:dyDescent="0.25">
      <c r="A23" s="264" t="s">
        <v>311</v>
      </c>
      <c r="B23" s="265"/>
      <c r="C23" s="172">
        <v>12</v>
      </c>
      <c r="D23" s="266"/>
      <c r="E23" s="267"/>
    </row>
    <row r="24" spans="1:5" ht="13.8" x14ac:dyDescent="0.25">
      <c r="A24" s="264" t="s">
        <v>312</v>
      </c>
      <c r="B24" s="265"/>
      <c r="C24" s="172">
        <v>13</v>
      </c>
      <c r="D24" s="266"/>
      <c r="E24" s="267"/>
    </row>
    <row r="25" spans="1:5" ht="13.8" x14ac:dyDescent="0.25">
      <c r="A25" s="264" t="s">
        <v>313</v>
      </c>
      <c r="B25" s="265"/>
      <c r="C25" s="172">
        <v>14</v>
      </c>
      <c r="D25" s="266"/>
      <c r="E25" s="267"/>
    </row>
    <row r="26" spans="1:5" ht="13.8" x14ac:dyDescent="0.25">
      <c r="A26" s="264" t="s">
        <v>314</v>
      </c>
      <c r="B26" s="265"/>
      <c r="C26" s="172">
        <v>15</v>
      </c>
      <c r="D26" s="266"/>
      <c r="E26" s="267"/>
    </row>
    <row r="27" spans="1:5" ht="13.8" x14ac:dyDescent="0.25">
      <c r="A27" s="264" t="s">
        <v>315</v>
      </c>
      <c r="B27" s="265"/>
      <c r="C27" s="172">
        <v>16</v>
      </c>
      <c r="D27" s="266"/>
      <c r="E27" s="267"/>
    </row>
    <row r="28" spans="1:5" ht="13.8" x14ac:dyDescent="0.25">
      <c r="A28" s="264" t="s">
        <v>316</v>
      </c>
      <c r="B28" s="265"/>
      <c r="C28" s="172">
        <v>17</v>
      </c>
      <c r="D28" s="266"/>
      <c r="E28" s="267"/>
    </row>
    <row r="29" spans="1:5" ht="13.8" x14ac:dyDescent="0.25">
      <c r="A29" s="264" t="s">
        <v>317</v>
      </c>
      <c r="B29" s="265"/>
      <c r="C29" s="172">
        <v>18</v>
      </c>
      <c r="D29" s="266"/>
      <c r="E29" s="267"/>
    </row>
    <row r="30" spans="1:5" ht="13.8" x14ac:dyDescent="0.25">
      <c r="A30" s="264" t="s">
        <v>318</v>
      </c>
      <c r="B30" s="265"/>
      <c r="C30" s="172">
        <v>19</v>
      </c>
      <c r="D30" s="266"/>
      <c r="E30" s="267"/>
    </row>
    <row r="31" spans="1:5" ht="13.8" x14ac:dyDescent="0.25">
      <c r="A31" s="264" t="s">
        <v>319</v>
      </c>
      <c r="B31" s="265"/>
      <c r="C31" s="172">
        <v>20</v>
      </c>
      <c r="D31" s="266"/>
      <c r="E31" s="267"/>
    </row>
    <row r="32" spans="1:5" ht="13.8" x14ac:dyDescent="0.25">
      <c r="A32" s="264" t="s">
        <v>320</v>
      </c>
      <c r="B32" s="265"/>
      <c r="C32" s="172">
        <v>21</v>
      </c>
      <c r="D32" s="266"/>
      <c r="E32" s="267"/>
    </row>
    <row r="33" spans="1:5" ht="13.8" x14ac:dyDescent="0.25">
      <c r="A33" s="264" t="s">
        <v>321</v>
      </c>
      <c r="B33" s="265"/>
      <c r="C33" s="172">
        <v>22</v>
      </c>
      <c r="D33" s="266"/>
      <c r="E33" s="267"/>
    </row>
    <row r="34" spans="1:5" ht="13.8" x14ac:dyDescent="0.25">
      <c r="A34" s="268" t="s">
        <v>322</v>
      </c>
      <c r="B34" s="269"/>
      <c r="C34" s="270">
        <v>23</v>
      </c>
      <c r="D34" s="271">
        <f>SUM(D35:D37)</f>
        <v>0</v>
      </c>
      <c r="E34" s="272">
        <f>SUM(E35:E37)</f>
        <v>0</v>
      </c>
    </row>
    <row r="35" spans="1:5" ht="13.8" x14ac:dyDescent="0.25">
      <c r="A35" s="264" t="s">
        <v>323</v>
      </c>
      <c r="B35" s="265"/>
      <c r="C35" s="172">
        <v>24</v>
      </c>
      <c r="D35" s="266"/>
      <c r="E35" s="267"/>
    </row>
    <row r="36" spans="1:5" ht="13.8" x14ac:dyDescent="0.25">
      <c r="A36" s="264" t="s">
        <v>324</v>
      </c>
      <c r="B36" s="265"/>
      <c r="C36" s="172">
        <v>25</v>
      </c>
      <c r="D36" s="266"/>
      <c r="E36" s="267"/>
    </row>
    <row r="37" spans="1:5" ht="13.8" x14ac:dyDescent="0.25">
      <c r="A37" s="264" t="s">
        <v>325</v>
      </c>
      <c r="B37" s="265"/>
      <c r="C37" s="172">
        <v>26</v>
      </c>
      <c r="D37" s="266"/>
      <c r="E37" s="267"/>
    </row>
    <row r="38" spans="1:5" ht="13.8" x14ac:dyDescent="0.25">
      <c r="A38" s="268" t="s">
        <v>326</v>
      </c>
      <c r="B38" s="269"/>
      <c r="C38" s="270">
        <v>27</v>
      </c>
      <c r="D38" s="271">
        <f>SUM(D39:D44)</f>
        <v>0</v>
      </c>
      <c r="E38" s="272">
        <f>SUM(E39:E44)</f>
        <v>0</v>
      </c>
    </row>
    <row r="39" spans="1:5" ht="13.8" x14ac:dyDescent="0.25">
      <c r="A39" s="264" t="s">
        <v>327</v>
      </c>
      <c r="B39" s="265"/>
      <c r="C39" s="172">
        <v>28</v>
      </c>
      <c r="D39" s="266"/>
      <c r="E39" s="267"/>
    </row>
    <row r="40" spans="1:5" ht="13.8" x14ac:dyDescent="0.25">
      <c r="A40" s="264" t="s">
        <v>328</v>
      </c>
      <c r="B40" s="265"/>
      <c r="C40" s="172">
        <v>29</v>
      </c>
      <c r="D40" s="266"/>
      <c r="E40" s="267"/>
    </row>
    <row r="41" spans="1:5" ht="13.8" x14ac:dyDescent="0.25">
      <c r="A41" s="264" t="s">
        <v>329</v>
      </c>
      <c r="B41" s="265"/>
      <c r="C41" s="172">
        <v>30</v>
      </c>
      <c r="D41" s="266"/>
      <c r="E41" s="267"/>
    </row>
    <row r="42" spans="1:5" ht="13.8" x14ac:dyDescent="0.25">
      <c r="A42" s="264" t="s">
        <v>330</v>
      </c>
      <c r="B42" s="265"/>
      <c r="C42" s="172">
        <v>31</v>
      </c>
      <c r="D42" s="266"/>
      <c r="E42" s="267"/>
    </row>
    <row r="43" spans="1:5" ht="14.4" thickBot="1" x14ac:dyDescent="0.3">
      <c r="A43" s="273" t="s">
        <v>331</v>
      </c>
      <c r="B43" s="274"/>
      <c r="C43" s="275">
        <v>32</v>
      </c>
      <c r="D43" s="276"/>
      <c r="E43" s="277"/>
    </row>
    <row r="44" spans="1:5" ht="15" thickTop="1" thickBot="1" x14ac:dyDescent="0.3">
      <c r="A44" s="278" t="s">
        <v>332</v>
      </c>
      <c r="B44" s="279"/>
      <c r="C44" s="187">
        <v>33</v>
      </c>
      <c r="D44" s="280"/>
      <c r="E44" s="281"/>
    </row>
    <row r="45" spans="1:5" ht="15" thickTop="1" thickBot="1" x14ac:dyDescent="0.3">
      <c r="A45" s="282" t="s">
        <v>4</v>
      </c>
      <c r="B45" s="283"/>
      <c r="C45" s="284">
        <v>34</v>
      </c>
      <c r="D45" s="285">
        <f>SUM(D12,D34,D38)</f>
        <v>0</v>
      </c>
      <c r="E45" s="286">
        <f>SUM(E12,E34,E38)</f>
        <v>0</v>
      </c>
    </row>
    <row r="46" spans="1:5" ht="13.8" thickTop="1" x14ac:dyDescent="0.2"/>
    <row r="47" spans="1:5" ht="14.4" thickBot="1" x14ac:dyDescent="0.3">
      <c r="A47" s="257" t="s">
        <v>333</v>
      </c>
    </row>
    <row r="48" spans="1:5" ht="14.25" customHeight="1" thickTop="1" x14ac:dyDescent="0.2">
      <c r="A48" s="258"/>
      <c r="B48" s="258"/>
      <c r="C48" s="258"/>
      <c r="D48" s="398" t="s">
        <v>24</v>
      </c>
      <c r="E48" s="401" t="s">
        <v>297</v>
      </c>
    </row>
    <row r="49" spans="1:5" ht="13.5" customHeight="1" x14ac:dyDescent="0.2">
      <c r="A49" s="258"/>
      <c r="B49" s="258"/>
      <c r="C49" s="258"/>
      <c r="D49" s="399"/>
      <c r="E49" s="402"/>
    </row>
    <row r="50" spans="1:5" ht="13.5" customHeight="1" x14ac:dyDescent="0.2">
      <c r="A50" s="258"/>
      <c r="B50" s="258"/>
      <c r="C50" s="258"/>
      <c r="D50" s="400"/>
      <c r="E50" s="403"/>
    </row>
    <row r="51" spans="1:5" ht="14.4" x14ac:dyDescent="0.3">
      <c r="A51" s="258"/>
      <c r="B51" s="258"/>
      <c r="C51" s="258"/>
      <c r="D51" s="322" t="s">
        <v>298</v>
      </c>
      <c r="E51" s="310" t="s">
        <v>291</v>
      </c>
    </row>
    <row r="52" spans="1:5" ht="14.4" thickBot="1" x14ac:dyDescent="0.3">
      <c r="A52" s="258"/>
      <c r="B52" s="13"/>
      <c r="C52" s="13"/>
      <c r="D52" s="167" t="s">
        <v>299</v>
      </c>
      <c r="E52" s="168" t="s">
        <v>13</v>
      </c>
    </row>
    <row r="53" spans="1:5" ht="14.4" thickTop="1" x14ac:dyDescent="0.25">
      <c r="A53" s="259" t="s">
        <v>300</v>
      </c>
      <c r="B53" s="260"/>
      <c r="C53" s="261">
        <v>35</v>
      </c>
      <c r="D53" s="262">
        <f>SUM(D54:D74)</f>
        <v>0</v>
      </c>
      <c r="E53" s="263">
        <f>SUM(E54:E74)</f>
        <v>0</v>
      </c>
    </row>
    <row r="54" spans="1:5" ht="13.8" x14ac:dyDescent="0.25">
      <c r="A54" s="264" t="s">
        <v>301</v>
      </c>
      <c r="B54" s="265"/>
      <c r="C54" s="172">
        <v>36</v>
      </c>
      <c r="D54" s="266"/>
      <c r="E54" s="267"/>
    </row>
    <row r="55" spans="1:5" ht="13.8" x14ac:dyDescent="0.25">
      <c r="A55" s="264" t="s">
        <v>302</v>
      </c>
      <c r="B55" s="265"/>
      <c r="C55" s="172">
        <v>37</v>
      </c>
      <c r="D55" s="266"/>
      <c r="E55" s="267"/>
    </row>
    <row r="56" spans="1:5" ht="13.8" x14ac:dyDescent="0.25">
      <c r="A56" s="287" t="s">
        <v>303</v>
      </c>
      <c r="B56" s="265"/>
      <c r="C56" s="172">
        <v>38</v>
      </c>
      <c r="D56" s="266"/>
      <c r="E56" s="267"/>
    </row>
    <row r="57" spans="1:5" ht="13.8" x14ac:dyDescent="0.25">
      <c r="A57" s="287" t="s">
        <v>304</v>
      </c>
      <c r="B57" s="265"/>
      <c r="C57" s="172">
        <v>39</v>
      </c>
      <c r="D57" s="266"/>
      <c r="E57" s="267"/>
    </row>
    <row r="58" spans="1:5" ht="13.8" x14ac:dyDescent="0.25">
      <c r="A58" s="287" t="s">
        <v>305</v>
      </c>
      <c r="B58" s="265"/>
      <c r="C58" s="172">
        <v>40</v>
      </c>
      <c r="D58" s="266"/>
      <c r="E58" s="267"/>
    </row>
    <row r="59" spans="1:5" ht="13.8" x14ac:dyDescent="0.25">
      <c r="A59" s="287" t="s">
        <v>306</v>
      </c>
      <c r="B59" s="265"/>
      <c r="C59" s="172">
        <v>41</v>
      </c>
      <c r="D59" s="266"/>
      <c r="E59" s="267"/>
    </row>
    <row r="60" spans="1:5" ht="13.8" x14ac:dyDescent="0.25">
      <c r="A60" s="287" t="s">
        <v>307</v>
      </c>
      <c r="B60" s="265"/>
      <c r="C60" s="172">
        <v>42</v>
      </c>
      <c r="D60" s="266"/>
      <c r="E60" s="267"/>
    </row>
    <row r="61" spans="1:5" ht="13.8" x14ac:dyDescent="0.25">
      <c r="A61" s="287" t="s">
        <v>308</v>
      </c>
      <c r="B61" s="265"/>
      <c r="C61" s="172">
        <v>43</v>
      </c>
      <c r="D61" s="266"/>
      <c r="E61" s="267"/>
    </row>
    <row r="62" spans="1:5" ht="13.8" x14ac:dyDescent="0.25">
      <c r="A62" s="287" t="s">
        <v>309</v>
      </c>
      <c r="B62" s="265"/>
      <c r="C62" s="172">
        <v>44</v>
      </c>
      <c r="D62" s="266"/>
      <c r="E62" s="267"/>
    </row>
    <row r="63" spans="1:5" ht="13.8" x14ac:dyDescent="0.25">
      <c r="A63" s="287" t="s">
        <v>310</v>
      </c>
      <c r="B63" s="265"/>
      <c r="C63" s="172">
        <v>45</v>
      </c>
      <c r="D63" s="266"/>
      <c r="E63" s="267"/>
    </row>
    <row r="64" spans="1:5" ht="13.8" x14ac:dyDescent="0.25">
      <c r="A64" s="287" t="s">
        <v>311</v>
      </c>
      <c r="B64" s="265"/>
      <c r="C64" s="172">
        <v>46</v>
      </c>
      <c r="D64" s="266"/>
      <c r="E64" s="267"/>
    </row>
    <row r="65" spans="1:5" ht="13.8" x14ac:dyDescent="0.25">
      <c r="A65" s="287" t="s">
        <v>312</v>
      </c>
      <c r="B65" s="265"/>
      <c r="C65" s="172">
        <v>47</v>
      </c>
      <c r="D65" s="266"/>
      <c r="E65" s="267"/>
    </row>
    <row r="66" spans="1:5" ht="13.8" x14ac:dyDescent="0.25">
      <c r="A66" s="287" t="s">
        <v>313</v>
      </c>
      <c r="B66" s="265"/>
      <c r="C66" s="172">
        <v>48</v>
      </c>
      <c r="D66" s="266"/>
      <c r="E66" s="267"/>
    </row>
    <row r="67" spans="1:5" ht="13.8" x14ac:dyDescent="0.25">
      <c r="A67" s="287" t="s">
        <v>314</v>
      </c>
      <c r="B67" s="265"/>
      <c r="C67" s="172">
        <v>49</v>
      </c>
      <c r="D67" s="266"/>
      <c r="E67" s="267"/>
    </row>
    <row r="68" spans="1:5" ht="13.8" x14ac:dyDescent="0.25">
      <c r="A68" s="287" t="s">
        <v>315</v>
      </c>
      <c r="B68" s="265"/>
      <c r="C68" s="172">
        <v>50</v>
      </c>
      <c r="D68" s="266"/>
      <c r="E68" s="267"/>
    </row>
    <row r="69" spans="1:5" ht="13.8" x14ac:dyDescent="0.25">
      <c r="A69" s="287" t="s">
        <v>316</v>
      </c>
      <c r="B69" s="265"/>
      <c r="C69" s="172">
        <v>51</v>
      </c>
      <c r="D69" s="266"/>
      <c r="E69" s="267"/>
    </row>
    <row r="70" spans="1:5" ht="13.8" x14ac:dyDescent="0.25">
      <c r="A70" s="287" t="s">
        <v>317</v>
      </c>
      <c r="B70" s="265"/>
      <c r="C70" s="172">
        <v>52</v>
      </c>
      <c r="D70" s="266"/>
      <c r="E70" s="267"/>
    </row>
    <row r="71" spans="1:5" ht="13.8" x14ac:dyDescent="0.25">
      <c r="A71" s="287" t="s">
        <v>318</v>
      </c>
      <c r="B71" s="265"/>
      <c r="C71" s="172">
        <v>53</v>
      </c>
      <c r="D71" s="266"/>
      <c r="E71" s="267"/>
    </row>
    <row r="72" spans="1:5" ht="13.8" x14ac:dyDescent="0.25">
      <c r="A72" s="287" t="s">
        <v>319</v>
      </c>
      <c r="B72" s="265"/>
      <c r="C72" s="172">
        <v>54</v>
      </c>
      <c r="D72" s="266"/>
      <c r="E72" s="267"/>
    </row>
    <row r="73" spans="1:5" ht="13.8" x14ac:dyDescent="0.25">
      <c r="A73" s="287" t="s">
        <v>320</v>
      </c>
      <c r="B73" s="265"/>
      <c r="C73" s="172">
        <v>55</v>
      </c>
      <c r="D73" s="266"/>
      <c r="E73" s="267"/>
    </row>
    <row r="74" spans="1:5" ht="13.8" x14ac:dyDescent="0.25">
      <c r="A74" s="287" t="s">
        <v>321</v>
      </c>
      <c r="B74" s="265"/>
      <c r="C74" s="172">
        <v>56</v>
      </c>
      <c r="D74" s="266"/>
      <c r="E74" s="267"/>
    </row>
    <row r="75" spans="1:5" ht="13.8" x14ac:dyDescent="0.25">
      <c r="A75" s="288" t="s">
        <v>322</v>
      </c>
      <c r="B75" s="269"/>
      <c r="C75" s="270">
        <v>57</v>
      </c>
      <c r="D75" s="271">
        <f>SUM(D76:D78)</f>
        <v>0</v>
      </c>
      <c r="E75" s="272">
        <f>SUM(E76:E78)</f>
        <v>0</v>
      </c>
    </row>
    <row r="76" spans="1:5" ht="13.8" x14ac:dyDescent="0.25">
      <c r="A76" s="287" t="s">
        <v>323</v>
      </c>
      <c r="B76" s="265"/>
      <c r="C76" s="172">
        <v>58</v>
      </c>
      <c r="D76" s="266"/>
      <c r="E76" s="267"/>
    </row>
    <row r="77" spans="1:5" ht="13.8" x14ac:dyDescent="0.25">
      <c r="A77" s="287" t="s">
        <v>324</v>
      </c>
      <c r="B77" s="265"/>
      <c r="C77" s="172">
        <v>59</v>
      </c>
      <c r="D77" s="266"/>
      <c r="E77" s="267"/>
    </row>
    <row r="78" spans="1:5" ht="13.8" x14ac:dyDescent="0.25">
      <c r="A78" s="287" t="s">
        <v>325</v>
      </c>
      <c r="B78" s="265"/>
      <c r="C78" s="172">
        <v>60</v>
      </c>
      <c r="D78" s="266"/>
      <c r="E78" s="267"/>
    </row>
    <row r="79" spans="1:5" ht="13.8" x14ac:dyDescent="0.25">
      <c r="A79" s="288" t="s">
        <v>326</v>
      </c>
      <c r="B79" s="269"/>
      <c r="C79" s="270">
        <v>61</v>
      </c>
      <c r="D79" s="271">
        <f>SUM(D80:D85)</f>
        <v>0</v>
      </c>
      <c r="E79" s="272">
        <f>SUM(E80:E85)</f>
        <v>0</v>
      </c>
    </row>
    <row r="80" spans="1:5" ht="13.8" x14ac:dyDescent="0.25">
      <c r="A80" s="287" t="s">
        <v>327</v>
      </c>
      <c r="B80" s="265"/>
      <c r="C80" s="172">
        <v>62</v>
      </c>
      <c r="D80" s="266"/>
      <c r="E80" s="267"/>
    </row>
    <row r="81" spans="1:5" ht="13.8" x14ac:dyDescent="0.25">
      <c r="A81" s="287" t="s">
        <v>328</v>
      </c>
      <c r="B81" s="265"/>
      <c r="C81" s="172">
        <v>63</v>
      </c>
      <c r="D81" s="266"/>
      <c r="E81" s="267"/>
    </row>
    <row r="82" spans="1:5" ht="13.8" x14ac:dyDescent="0.25">
      <c r="A82" s="287" t="s">
        <v>329</v>
      </c>
      <c r="B82" s="265"/>
      <c r="C82" s="172">
        <v>64</v>
      </c>
      <c r="D82" s="266"/>
      <c r="E82" s="267"/>
    </row>
    <row r="83" spans="1:5" ht="13.8" x14ac:dyDescent="0.25">
      <c r="A83" s="287" t="s">
        <v>330</v>
      </c>
      <c r="B83" s="265"/>
      <c r="C83" s="172">
        <v>65</v>
      </c>
      <c r="D83" s="266"/>
      <c r="E83" s="267"/>
    </row>
    <row r="84" spans="1:5" ht="14.4" thickBot="1" x14ac:dyDescent="0.3">
      <c r="A84" s="289" t="s">
        <v>331</v>
      </c>
      <c r="B84" s="274"/>
      <c r="C84" s="275">
        <v>66</v>
      </c>
      <c r="D84" s="276"/>
      <c r="E84" s="277"/>
    </row>
    <row r="85" spans="1:5" ht="15" thickTop="1" thickBot="1" x14ac:dyDescent="0.3">
      <c r="A85" s="290" t="s">
        <v>332</v>
      </c>
      <c r="B85" s="279"/>
      <c r="C85" s="187">
        <v>67</v>
      </c>
      <c r="D85" s="280"/>
      <c r="E85" s="281"/>
    </row>
    <row r="86" spans="1:5" ht="15" thickTop="1" thickBot="1" x14ac:dyDescent="0.3">
      <c r="A86" s="291" t="s">
        <v>4</v>
      </c>
      <c r="B86" s="283"/>
      <c r="C86" s="284">
        <v>68</v>
      </c>
      <c r="D86" s="285">
        <f>SUM(D53,D75,D79)</f>
        <v>0</v>
      </c>
      <c r="E86" s="286">
        <f>SUM(E53,E75,E79)</f>
        <v>0</v>
      </c>
    </row>
    <row r="87" spans="1:5" ht="13.8" thickTop="1" x14ac:dyDescent="0.2"/>
  </sheetData>
  <mergeCells count="4">
    <mergeCell ref="D7:D9"/>
    <mergeCell ref="E7:E9"/>
    <mergeCell ref="D48:D50"/>
    <mergeCell ref="E48:E50"/>
  </mergeCells>
  <phoneticPr fontId="2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Units!$B$5:$B$11</xm:f>
          </x14:formula1>
          <xm:sqref>E10 E51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workbookViewId="0">
      <selection activeCell="A18" sqref="A18"/>
    </sheetView>
  </sheetViews>
  <sheetFormatPr defaultColWidth="9" defaultRowHeight="13.8" x14ac:dyDescent="0.25"/>
  <cols>
    <col min="1" max="1" width="25.33203125" style="10" customWidth="1"/>
    <col min="2" max="2" width="3.109375" style="10" customWidth="1"/>
    <col min="3" max="16384" width="9" style="10"/>
  </cols>
  <sheetData>
    <row r="1" spans="1:16" ht="24.6" x14ac:dyDescent="0.4">
      <c r="A1" s="9" t="s">
        <v>242</v>
      </c>
      <c r="P1" s="55"/>
    </row>
    <row r="2" spans="1:16" ht="25.5" customHeight="1" x14ac:dyDescent="0.4">
      <c r="A2" s="9" t="s">
        <v>250</v>
      </c>
    </row>
    <row r="3" spans="1:16" ht="14.4" thickBot="1" x14ac:dyDescent="0.3">
      <c r="P3" s="188" t="s">
        <v>58</v>
      </c>
    </row>
    <row r="4" spans="1:16" ht="15.9" customHeight="1" thickTop="1" x14ac:dyDescent="0.25">
      <c r="A4" s="13"/>
      <c r="B4" s="13"/>
      <c r="C4" s="189"/>
      <c r="D4" s="190" t="s">
        <v>0</v>
      </c>
      <c r="E4" s="191"/>
      <c r="F4" s="411" t="s">
        <v>1</v>
      </c>
      <c r="G4" s="411" t="s">
        <v>2</v>
      </c>
      <c r="H4" s="409" t="s">
        <v>3</v>
      </c>
      <c r="I4" s="406" t="s">
        <v>373</v>
      </c>
      <c r="J4" s="407"/>
      <c r="K4" s="407"/>
      <c r="L4" s="407"/>
      <c r="M4" s="407"/>
      <c r="N4" s="408"/>
      <c r="O4" s="409" t="s">
        <v>381</v>
      </c>
      <c r="P4" s="404" t="s">
        <v>4</v>
      </c>
    </row>
    <row r="5" spans="1:16" ht="41.4" x14ac:dyDescent="0.25">
      <c r="A5" s="13"/>
      <c r="B5" s="13"/>
      <c r="C5" s="192" t="s">
        <v>5</v>
      </c>
      <c r="D5" s="193" t="s">
        <v>6</v>
      </c>
      <c r="E5" s="194" t="s">
        <v>7</v>
      </c>
      <c r="F5" s="412"/>
      <c r="G5" s="412"/>
      <c r="H5" s="410"/>
      <c r="I5" s="194" t="s">
        <v>8</v>
      </c>
      <c r="J5" s="195" t="s">
        <v>259</v>
      </c>
      <c r="K5" s="193" t="s">
        <v>9</v>
      </c>
      <c r="L5" s="193" t="s">
        <v>10</v>
      </c>
      <c r="M5" s="194" t="s">
        <v>379</v>
      </c>
      <c r="N5" s="193" t="s">
        <v>380</v>
      </c>
      <c r="O5" s="410"/>
      <c r="P5" s="405"/>
    </row>
    <row r="6" spans="1:16" ht="14.4" thickBot="1" x14ac:dyDescent="0.3">
      <c r="A6" s="13"/>
      <c r="B6" s="13"/>
      <c r="C6" s="196" t="s">
        <v>12</v>
      </c>
      <c r="D6" s="197" t="s">
        <v>13</v>
      </c>
      <c r="E6" s="198" t="s">
        <v>14</v>
      </c>
      <c r="F6" s="197" t="s">
        <v>15</v>
      </c>
      <c r="G6" s="197" t="s">
        <v>16</v>
      </c>
      <c r="H6" s="199" t="s">
        <v>17</v>
      </c>
      <c r="I6" s="198" t="s">
        <v>18</v>
      </c>
      <c r="J6" s="199" t="s">
        <v>19</v>
      </c>
      <c r="K6" s="197" t="s">
        <v>20</v>
      </c>
      <c r="L6" s="197" t="s">
        <v>21</v>
      </c>
      <c r="M6" s="198" t="s">
        <v>374</v>
      </c>
      <c r="N6" s="197" t="s">
        <v>22</v>
      </c>
      <c r="O6" s="197" t="s">
        <v>23</v>
      </c>
      <c r="P6" s="168" t="s">
        <v>375</v>
      </c>
    </row>
    <row r="7" spans="1:16" ht="14.4" thickTop="1" x14ac:dyDescent="0.25">
      <c r="A7" s="200" t="s">
        <v>286</v>
      </c>
      <c r="B7" s="201">
        <v>1</v>
      </c>
      <c r="C7" s="206"/>
      <c r="D7" s="207"/>
      <c r="E7" s="207"/>
      <c r="F7" s="207"/>
      <c r="G7" s="207"/>
      <c r="H7" s="207"/>
      <c r="I7" s="207"/>
      <c r="J7" s="207"/>
      <c r="K7" s="207"/>
      <c r="L7" s="207"/>
      <c r="M7" s="208"/>
      <c r="N7" s="208"/>
      <c r="O7" s="209"/>
      <c r="P7" s="202">
        <f>SUM(C7:O7)</f>
        <v>0</v>
      </c>
    </row>
    <row r="8" spans="1:16" ht="14.4" thickBot="1" x14ac:dyDescent="0.3">
      <c r="A8" s="203" t="s">
        <v>11</v>
      </c>
      <c r="B8" s="21">
        <v>2</v>
      </c>
      <c r="C8" s="51"/>
      <c r="D8" s="25"/>
      <c r="E8" s="25"/>
      <c r="F8" s="25"/>
      <c r="G8" s="25"/>
      <c r="H8" s="25"/>
      <c r="I8" s="25"/>
      <c r="J8" s="25"/>
      <c r="K8" s="25"/>
      <c r="L8" s="25"/>
      <c r="M8" s="210"/>
      <c r="N8" s="210"/>
      <c r="O8" s="211"/>
      <c r="P8" s="204">
        <f>SUM(C8:O8)</f>
        <v>0</v>
      </c>
    </row>
    <row r="9" spans="1:16" ht="14.4" thickTop="1" x14ac:dyDescent="0.25"/>
    <row r="10" spans="1:16" x14ac:dyDescent="0.25">
      <c r="A10" s="205" t="s">
        <v>115</v>
      </c>
    </row>
    <row r="11" spans="1:16" x14ac:dyDescent="0.25">
      <c r="A11" s="205" t="s">
        <v>376</v>
      </c>
    </row>
    <row r="12" spans="1:16" x14ac:dyDescent="0.25">
      <c r="A12" s="205" t="s">
        <v>378</v>
      </c>
    </row>
    <row r="13" spans="1:16" x14ac:dyDescent="0.25">
      <c r="A13" s="300" t="s">
        <v>377</v>
      </c>
    </row>
  </sheetData>
  <mergeCells count="6">
    <mergeCell ref="P4:P5"/>
    <mergeCell ref="I4:N4"/>
    <mergeCell ref="O4:O5"/>
    <mergeCell ref="F4:F5"/>
    <mergeCell ref="G4:G5"/>
    <mergeCell ref="H4:H5"/>
  </mergeCells>
  <phoneticPr fontId="2"/>
  <pageMargins left="0.75" right="0.75" top="1" bottom="1" header="0.51200000000000001" footer="0.51200000000000001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="85" workbookViewId="0">
      <selection activeCell="A3" sqref="A3"/>
    </sheetView>
  </sheetViews>
  <sheetFormatPr defaultColWidth="9" defaultRowHeight="13.2" x14ac:dyDescent="0.2"/>
  <cols>
    <col min="1" max="2" width="9" style="213"/>
    <col min="3" max="5" width="17.33203125" style="214" customWidth="1"/>
    <col min="6" max="6" width="9" style="213"/>
    <col min="7" max="9" width="17.33203125" style="214" customWidth="1"/>
    <col min="10" max="10" width="30.109375" style="213" bestFit="1" customWidth="1"/>
    <col min="11" max="16384" width="9" style="213"/>
  </cols>
  <sheetData>
    <row r="1" spans="1:10" ht="24.6" x14ac:dyDescent="0.2">
      <c r="A1" s="212" t="s">
        <v>242</v>
      </c>
    </row>
    <row r="2" spans="1:10" ht="24.6" x14ac:dyDescent="0.2">
      <c r="A2" s="215" t="s">
        <v>251</v>
      </c>
    </row>
    <row r="4" spans="1:10" x14ac:dyDescent="0.2">
      <c r="A4" s="216" t="s">
        <v>124</v>
      </c>
    </row>
    <row r="5" spans="1:10" ht="13.8" thickBot="1" x14ac:dyDescent="0.25"/>
    <row r="6" spans="1:10" x14ac:dyDescent="0.2">
      <c r="B6" s="419" t="s">
        <v>167</v>
      </c>
      <c r="C6" s="416" t="s">
        <v>168</v>
      </c>
      <c r="D6" s="417"/>
      <c r="E6" s="418"/>
      <c r="G6" s="413" t="s">
        <v>169</v>
      </c>
      <c r="H6" s="414"/>
      <c r="I6" s="415"/>
      <c r="J6" s="217" t="s">
        <v>170</v>
      </c>
    </row>
    <row r="7" spans="1:10" ht="13.8" thickBot="1" x14ac:dyDescent="0.25">
      <c r="B7" s="420"/>
      <c r="C7" s="218" t="s">
        <v>171</v>
      </c>
      <c r="D7" s="219" t="s">
        <v>172</v>
      </c>
      <c r="E7" s="220" t="s">
        <v>173</v>
      </c>
      <c r="G7" s="221" t="s">
        <v>171</v>
      </c>
      <c r="H7" s="219" t="s">
        <v>172</v>
      </c>
      <c r="I7" s="220" t="s">
        <v>173</v>
      </c>
      <c r="J7" s="222"/>
    </row>
    <row r="8" spans="1:10" ht="13.8" thickTop="1" x14ac:dyDescent="0.2">
      <c r="B8" s="223">
        <v>1</v>
      </c>
      <c r="C8" s="224" t="s">
        <v>5</v>
      </c>
      <c r="D8" s="225">
        <v>2</v>
      </c>
      <c r="E8" s="226" t="s">
        <v>174</v>
      </c>
      <c r="F8" s="214" t="s">
        <v>175</v>
      </c>
      <c r="G8" s="227" t="s">
        <v>176</v>
      </c>
      <c r="H8" s="225">
        <v>3</v>
      </c>
      <c r="I8" s="226" t="s">
        <v>125</v>
      </c>
      <c r="J8" s="228" t="s">
        <v>177</v>
      </c>
    </row>
    <row r="9" spans="1:10" x14ac:dyDescent="0.2">
      <c r="B9" s="223">
        <v>2</v>
      </c>
      <c r="C9" s="224" t="s">
        <v>5</v>
      </c>
      <c r="D9" s="225">
        <v>2</v>
      </c>
      <c r="E9" s="226" t="s">
        <v>178</v>
      </c>
      <c r="F9" s="214" t="s">
        <v>175</v>
      </c>
      <c r="G9" s="227" t="s">
        <v>176</v>
      </c>
      <c r="H9" s="225">
        <v>3</v>
      </c>
      <c r="I9" s="226" t="s">
        <v>126</v>
      </c>
      <c r="J9" s="228" t="s">
        <v>179</v>
      </c>
    </row>
    <row r="10" spans="1:10" x14ac:dyDescent="0.2">
      <c r="B10" s="223">
        <v>3</v>
      </c>
      <c r="C10" s="224" t="s">
        <v>5</v>
      </c>
      <c r="D10" s="225">
        <v>2</v>
      </c>
      <c r="E10" s="226" t="s">
        <v>180</v>
      </c>
      <c r="F10" s="214" t="s">
        <v>175</v>
      </c>
      <c r="G10" s="227" t="s">
        <v>176</v>
      </c>
      <c r="H10" s="225">
        <v>3</v>
      </c>
      <c r="I10" s="226" t="s">
        <v>127</v>
      </c>
      <c r="J10" s="228" t="s">
        <v>181</v>
      </c>
    </row>
    <row r="11" spans="1:10" x14ac:dyDescent="0.2">
      <c r="B11" s="223">
        <v>4</v>
      </c>
      <c r="C11" s="224" t="s">
        <v>5</v>
      </c>
      <c r="D11" s="225">
        <v>2</v>
      </c>
      <c r="E11" s="226" t="s">
        <v>182</v>
      </c>
      <c r="F11" s="214" t="s">
        <v>175</v>
      </c>
      <c r="G11" s="227" t="s">
        <v>176</v>
      </c>
      <c r="H11" s="225">
        <v>3</v>
      </c>
      <c r="I11" s="226" t="s">
        <v>128</v>
      </c>
      <c r="J11" s="228" t="s">
        <v>183</v>
      </c>
    </row>
    <row r="12" spans="1:10" x14ac:dyDescent="0.2">
      <c r="B12" s="223">
        <v>5</v>
      </c>
      <c r="C12" s="224" t="s">
        <v>5</v>
      </c>
      <c r="D12" s="225">
        <v>2</v>
      </c>
      <c r="E12" s="226" t="s">
        <v>184</v>
      </c>
      <c r="F12" s="214" t="s">
        <v>175</v>
      </c>
      <c r="G12" s="227" t="s">
        <v>176</v>
      </c>
      <c r="H12" s="225">
        <v>3</v>
      </c>
      <c r="I12" s="226" t="s">
        <v>129</v>
      </c>
      <c r="J12" s="228" t="s">
        <v>185</v>
      </c>
    </row>
    <row r="13" spans="1:10" x14ac:dyDescent="0.2">
      <c r="B13" s="223">
        <v>6</v>
      </c>
      <c r="C13" s="224" t="s">
        <v>5</v>
      </c>
      <c r="D13" s="225">
        <v>2</v>
      </c>
      <c r="E13" s="226" t="s">
        <v>186</v>
      </c>
      <c r="F13" s="214" t="s">
        <v>175</v>
      </c>
      <c r="G13" s="227" t="s">
        <v>176</v>
      </c>
      <c r="H13" s="225">
        <v>3</v>
      </c>
      <c r="I13" s="226" t="s">
        <v>130</v>
      </c>
      <c r="J13" s="228" t="s">
        <v>187</v>
      </c>
    </row>
    <row r="14" spans="1:10" x14ac:dyDescent="0.2">
      <c r="B14" s="223">
        <v>7</v>
      </c>
      <c r="C14" s="224" t="s">
        <v>5</v>
      </c>
      <c r="D14" s="225">
        <v>2</v>
      </c>
      <c r="E14" s="226" t="s">
        <v>188</v>
      </c>
      <c r="F14" s="214" t="s">
        <v>175</v>
      </c>
      <c r="G14" s="227" t="s">
        <v>176</v>
      </c>
      <c r="H14" s="225">
        <v>3</v>
      </c>
      <c r="I14" s="226" t="s">
        <v>131</v>
      </c>
      <c r="J14" s="228" t="s">
        <v>189</v>
      </c>
    </row>
    <row r="15" spans="1:10" x14ac:dyDescent="0.2">
      <c r="B15" s="223">
        <v>8</v>
      </c>
      <c r="C15" s="224" t="s">
        <v>5</v>
      </c>
      <c r="D15" s="225">
        <v>2</v>
      </c>
      <c r="E15" s="226" t="s">
        <v>190</v>
      </c>
      <c r="F15" s="214" t="s">
        <v>175</v>
      </c>
      <c r="G15" s="227" t="s">
        <v>176</v>
      </c>
      <c r="H15" s="225">
        <v>3</v>
      </c>
      <c r="I15" s="226" t="s">
        <v>132</v>
      </c>
      <c r="J15" s="228" t="s">
        <v>191</v>
      </c>
    </row>
    <row r="16" spans="1:10" x14ac:dyDescent="0.2">
      <c r="B16" s="223">
        <v>9</v>
      </c>
      <c r="C16" s="224" t="s">
        <v>5</v>
      </c>
      <c r="D16" s="225">
        <v>2</v>
      </c>
      <c r="E16" s="226" t="s">
        <v>192</v>
      </c>
      <c r="F16" s="214" t="s">
        <v>175</v>
      </c>
      <c r="G16" s="227" t="s">
        <v>176</v>
      </c>
      <c r="H16" s="225">
        <v>3</v>
      </c>
      <c r="I16" s="226" t="s">
        <v>133</v>
      </c>
      <c r="J16" s="228" t="s">
        <v>193</v>
      </c>
    </row>
    <row r="17" spans="2:10" x14ac:dyDescent="0.2">
      <c r="B17" s="223">
        <v>10</v>
      </c>
      <c r="C17" s="224" t="s">
        <v>5</v>
      </c>
      <c r="D17" s="225">
        <v>2</v>
      </c>
      <c r="E17" s="226" t="s">
        <v>194</v>
      </c>
      <c r="F17" s="214" t="s">
        <v>175</v>
      </c>
      <c r="G17" s="227" t="s">
        <v>176</v>
      </c>
      <c r="H17" s="225">
        <v>3</v>
      </c>
      <c r="I17" s="226" t="s">
        <v>134</v>
      </c>
      <c r="J17" s="228" t="s">
        <v>195</v>
      </c>
    </row>
    <row r="18" spans="2:10" x14ac:dyDescent="0.2">
      <c r="B18" s="223">
        <v>11</v>
      </c>
      <c r="C18" s="224" t="s">
        <v>5</v>
      </c>
      <c r="D18" s="225">
        <v>2</v>
      </c>
      <c r="E18" s="226" t="s">
        <v>196</v>
      </c>
      <c r="F18" s="214" t="s">
        <v>175</v>
      </c>
      <c r="G18" s="227" t="s">
        <v>176</v>
      </c>
      <c r="H18" s="225">
        <v>3</v>
      </c>
      <c r="I18" s="226" t="s">
        <v>135</v>
      </c>
      <c r="J18" s="228" t="s">
        <v>197</v>
      </c>
    </row>
    <row r="19" spans="2:10" x14ac:dyDescent="0.2">
      <c r="B19" s="223">
        <v>12</v>
      </c>
      <c r="C19" s="224" t="s">
        <v>5</v>
      </c>
      <c r="D19" s="225">
        <v>2</v>
      </c>
      <c r="E19" s="226" t="s">
        <v>198</v>
      </c>
      <c r="F19" s="214" t="s">
        <v>175</v>
      </c>
      <c r="G19" s="227" t="s">
        <v>176</v>
      </c>
      <c r="H19" s="225">
        <v>3</v>
      </c>
      <c r="I19" s="226" t="s">
        <v>136</v>
      </c>
      <c r="J19" s="228" t="s">
        <v>199</v>
      </c>
    </row>
    <row r="20" spans="2:10" x14ac:dyDescent="0.2">
      <c r="B20" s="223">
        <v>13</v>
      </c>
      <c r="C20" s="224" t="s">
        <v>5</v>
      </c>
      <c r="D20" s="225">
        <v>2</v>
      </c>
      <c r="E20" s="226" t="s">
        <v>200</v>
      </c>
      <c r="F20" s="214" t="s">
        <v>175</v>
      </c>
      <c r="G20" s="227" t="s">
        <v>176</v>
      </c>
      <c r="H20" s="225">
        <v>3</v>
      </c>
      <c r="I20" s="226" t="s">
        <v>137</v>
      </c>
      <c r="J20" s="228" t="s">
        <v>201</v>
      </c>
    </row>
    <row r="21" spans="2:10" x14ac:dyDescent="0.2">
      <c r="B21" s="223">
        <v>14</v>
      </c>
      <c r="C21" s="224" t="s">
        <v>5</v>
      </c>
      <c r="D21" s="225">
        <v>2</v>
      </c>
      <c r="E21" s="226" t="s">
        <v>202</v>
      </c>
      <c r="F21" s="214" t="s">
        <v>175</v>
      </c>
      <c r="G21" s="227" t="s">
        <v>176</v>
      </c>
      <c r="H21" s="225">
        <v>3</v>
      </c>
      <c r="I21" s="226" t="s">
        <v>138</v>
      </c>
      <c r="J21" s="228" t="s">
        <v>139</v>
      </c>
    </row>
    <row r="22" spans="2:10" x14ac:dyDescent="0.2">
      <c r="B22" s="223">
        <v>15</v>
      </c>
      <c r="C22" s="224" t="s">
        <v>6</v>
      </c>
      <c r="D22" s="225">
        <v>3</v>
      </c>
      <c r="E22" s="226" t="s">
        <v>140</v>
      </c>
      <c r="F22" s="214" t="s">
        <v>175</v>
      </c>
      <c r="G22" s="227" t="s">
        <v>176</v>
      </c>
      <c r="H22" s="225">
        <v>3</v>
      </c>
      <c r="I22" s="226" t="s">
        <v>203</v>
      </c>
      <c r="J22" s="228" t="s">
        <v>141</v>
      </c>
    </row>
    <row r="23" spans="2:10" x14ac:dyDescent="0.2">
      <c r="B23" s="223">
        <v>16</v>
      </c>
      <c r="C23" s="224" t="s">
        <v>6</v>
      </c>
      <c r="D23" s="225">
        <v>3</v>
      </c>
      <c r="E23" s="226" t="s">
        <v>142</v>
      </c>
      <c r="F23" s="214" t="s">
        <v>175</v>
      </c>
      <c r="G23" s="227" t="s">
        <v>176</v>
      </c>
      <c r="H23" s="225">
        <v>3</v>
      </c>
      <c r="I23" s="226" t="s">
        <v>204</v>
      </c>
      <c r="J23" s="228" t="s">
        <v>143</v>
      </c>
    </row>
    <row r="24" spans="2:10" x14ac:dyDescent="0.2">
      <c r="B24" s="223">
        <v>17</v>
      </c>
      <c r="C24" s="224" t="s">
        <v>6</v>
      </c>
      <c r="D24" s="225">
        <v>3</v>
      </c>
      <c r="E24" s="226" t="s">
        <v>144</v>
      </c>
      <c r="F24" s="214" t="s">
        <v>175</v>
      </c>
      <c r="G24" s="227" t="s">
        <v>176</v>
      </c>
      <c r="H24" s="225">
        <v>3</v>
      </c>
      <c r="I24" s="226" t="s">
        <v>205</v>
      </c>
      <c r="J24" s="228" t="s">
        <v>145</v>
      </c>
    </row>
    <row r="25" spans="2:10" x14ac:dyDescent="0.2">
      <c r="B25" s="223">
        <v>18</v>
      </c>
      <c r="C25" s="224" t="s">
        <v>6</v>
      </c>
      <c r="D25" s="225">
        <v>3</v>
      </c>
      <c r="E25" s="226" t="s">
        <v>146</v>
      </c>
      <c r="F25" s="214" t="s">
        <v>175</v>
      </c>
      <c r="G25" s="227" t="s">
        <v>176</v>
      </c>
      <c r="H25" s="225">
        <v>3</v>
      </c>
      <c r="I25" s="226" t="s">
        <v>206</v>
      </c>
      <c r="J25" s="228" t="s">
        <v>147</v>
      </c>
    </row>
    <row r="26" spans="2:10" x14ac:dyDescent="0.2">
      <c r="B26" s="223">
        <v>19</v>
      </c>
      <c r="C26" s="224" t="s">
        <v>6</v>
      </c>
      <c r="D26" s="225">
        <v>3</v>
      </c>
      <c r="E26" s="226" t="s">
        <v>148</v>
      </c>
      <c r="F26" s="214" t="s">
        <v>175</v>
      </c>
      <c r="G26" s="227" t="s">
        <v>176</v>
      </c>
      <c r="H26" s="225">
        <v>3</v>
      </c>
      <c r="I26" s="226" t="s">
        <v>207</v>
      </c>
      <c r="J26" s="228" t="s">
        <v>149</v>
      </c>
    </row>
    <row r="27" spans="2:10" x14ac:dyDescent="0.2">
      <c r="B27" s="223">
        <v>20</v>
      </c>
      <c r="C27" s="224" t="s">
        <v>6</v>
      </c>
      <c r="D27" s="225">
        <v>3</v>
      </c>
      <c r="E27" s="226" t="s">
        <v>150</v>
      </c>
      <c r="F27" s="214" t="s">
        <v>175</v>
      </c>
      <c r="G27" s="227" t="s">
        <v>176</v>
      </c>
      <c r="H27" s="225">
        <v>3</v>
      </c>
      <c r="I27" s="226" t="s">
        <v>208</v>
      </c>
      <c r="J27" s="228" t="s">
        <v>151</v>
      </c>
    </row>
    <row r="28" spans="2:10" x14ac:dyDescent="0.2">
      <c r="B28" s="223">
        <v>21</v>
      </c>
      <c r="C28" s="224" t="s">
        <v>6</v>
      </c>
      <c r="D28" s="225">
        <v>3</v>
      </c>
      <c r="E28" s="226" t="s">
        <v>152</v>
      </c>
      <c r="F28" s="214" t="s">
        <v>175</v>
      </c>
      <c r="G28" s="227" t="s">
        <v>176</v>
      </c>
      <c r="H28" s="225">
        <v>3</v>
      </c>
      <c r="I28" s="226" t="s">
        <v>209</v>
      </c>
      <c r="J28" s="228" t="s">
        <v>153</v>
      </c>
    </row>
    <row r="29" spans="2:10" x14ac:dyDescent="0.2">
      <c r="B29" s="223">
        <v>22</v>
      </c>
      <c r="C29" s="224" t="s">
        <v>6</v>
      </c>
      <c r="D29" s="225">
        <v>3</v>
      </c>
      <c r="E29" s="226" t="s">
        <v>154</v>
      </c>
      <c r="F29" s="214" t="s">
        <v>175</v>
      </c>
      <c r="G29" s="227" t="s">
        <v>176</v>
      </c>
      <c r="H29" s="225">
        <v>3</v>
      </c>
      <c r="I29" s="226" t="s">
        <v>210</v>
      </c>
      <c r="J29" s="228" t="s">
        <v>155</v>
      </c>
    </row>
    <row r="30" spans="2:10" x14ac:dyDescent="0.2">
      <c r="B30" s="223">
        <v>23</v>
      </c>
      <c r="C30" s="224" t="s">
        <v>6</v>
      </c>
      <c r="D30" s="225">
        <v>3</v>
      </c>
      <c r="E30" s="226" t="s">
        <v>156</v>
      </c>
      <c r="F30" s="214" t="s">
        <v>175</v>
      </c>
      <c r="G30" s="227" t="s">
        <v>176</v>
      </c>
      <c r="H30" s="225">
        <v>3</v>
      </c>
      <c r="I30" s="226" t="s">
        <v>211</v>
      </c>
      <c r="J30" s="228" t="s">
        <v>157</v>
      </c>
    </row>
    <row r="31" spans="2:10" x14ac:dyDescent="0.2">
      <c r="B31" s="223">
        <v>24</v>
      </c>
      <c r="C31" s="224" t="s">
        <v>6</v>
      </c>
      <c r="D31" s="225">
        <v>3</v>
      </c>
      <c r="E31" s="226" t="s">
        <v>158</v>
      </c>
      <c r="F31" s="214" t="s">
        <v>175</v>
      </c>
      <c r="G31" s="227" t="s">
        <v>176</v>
      </c>
      <c r="H31" s="225">
        <v>3</v>
      </c>
      <c r="I31" s="226" t="s">
        <v>212</v>
      </c>
      <c r="J31" s="228" t="s">
        <v>159</v>
      </c>
    </row>
    <row r="32" spans="2:10" x14ac:dyDescent="0.2">
      <c r="B32" s="223">
        <v>25</v>
      </c>
      <c r="C32" s="224" t="s">
        <v>6</v>
      </c>
      <c r="D32" s="225">
        <v>3</v>
      </c>
      <c r="E32" s="226" t="s">
        <v>160</v>
      </c>
      <c r="F32" s="214" t="s">
        <v>175</v>
      </c>
      <c r="G32" s="227" t="s">
        <v>176</v>
      </c>
      <c r="H32" s="225">
        <v>3</v>
      </c>
      <c r="I32" s="226" t="s">
        <v>213</v>
      </c>
      <c r="J32" s="228" t="s">
        <v>161</v>
      </c>
    </row>
    <row r="33" spans="2:10" x14ac:dyDescent="0.2">
      <c r="B33" s="223">
        <v>26</v>
      </c>
      <c r="C33" s="224" t="s">
        <v>6</v>
      </c>
      <c r="D33" s="225">
        <v>3</v>
      </c>
      <c r="E33" s="226" t="s">
        <v>214</v>
      </c>
      <c r="F33" s="214" t="s">
        <v>175</v>
      </c>
      <c r="G33" s="227" t="s">
        <v>176</v>
      </c>
      <c r="H33" s="225">
        <v>3</v>
      </c>
      <c r="I33" s="226" t="s">
        <v>215</v>
      </c>
      <c r="J33" s="228" t="s">
        <v>162</v>
      </c>
    </row>
    <row r="34" spans="2:10" x14ac:dyDescent="0.2">
      <c r="B34" s="223">
        <v>27</v>
      </c>
      <c r="C34" s="224" t="s">
        <v>6</v>
      </c>
      <c r="D34" s="225">
        <v>3</v>
      </c>
      <c r="E34" s="226" t="s">
        <v>216</v>
      </c>
      <c r="F34" s="214" t="s">
        <v>175</v>
      </c>
      <c r="G34" s="227" t="s">
        <v>176</v>
      </c>
      <c r="H34" s="225">
        <v>3</v>
      </c>
      <c r="I34" s="226" t="s">
        <v>217</v>
      </c>
      <c r="J34" s="228" t="s">
        <v>163</v>
      </c>
    </row>
    <row r="35" spans="2:10" x14ac:dyDescent="0.2">
      <c r="B35" s="223">
        <v>28</v>
      </c>
      <c r="C35" s="224" t="s">
        <v>6</v>
      </c>
      <c r="D35" s="225">
        <v>3</v>
      </c>
      <c r="E35" s="226" t="s">
        <v>218</v>
      </c>
      <c r="F35" s="214" t="s">
        <v>175</v>
      </c>
      <c r="G35" s="227" t="s">
        <v>176</v>
      </c>
      <c r="H35" s="225">
        <v>3</v>
      </c>
      <c r="I35" s="226" t="s">
        <v>219</v>
      </c>
      <c r="J35" s="228" t="s">
        <v>164</v>
      </c>
    </row>
    <row r="36" spans="2:10" x14ac:dyDescent="0.2">
      <c r="B36" s="223">
        <v>29</v>
      </c>
      <c r="C36" s="224" t="s">
        <v>6</v>
      </c>
      <c r="D36" s="225">
        <v>3</v>
      </c>
      <c r="E36" s="226" t="s">
        <v>220</v>
      </c>
      <c r="F36" s="214" t="s">
        <v>175</v>
      </c>
      <c r="G36" s="227" t="s">
        <v>176</v>
      </c>
      <c r="H36" s="225">
        <v>3</v>
      </c>
      <c r="I36" s="226" t="s">
        <v>221</v>
      </c>
      <c r="J36" s="228" t="s">
        <v>165</v>
      </c>
    </row>
    <row r="37" spans="2:10" x14ac:dyDescent="0.2">
      <c r="B37" s="223">
        <v>30</v>
      </c>
      <c r="C37" s="224" t="s">
        <v>6</v>
      </c>
      <c r="D37" s="225">
        <v>3</v>
      </c>
      <c r="E37" s="226" t="s">
        <v>222</v>
      </c>
      <c r="F37" s="214" t="s">
        <v>175</v>
      </c>
      <c r="G37" s="227" t="s">
        <v>176</v>
      </c>
      <c r="H37" s="225">
        <v>3</v>
      </c>
      <c r="I37" s="226" t="s">
        <v>223</v>
      </c>
      <c r="J37" s="228" t="s">
        <v>166</v>
      </c>
    </row>
    <row r="38" spans="2:10" ht="13.8" thickBot="1" x14ac:dyDescent="0.25">
      <c r="B38" s="229">
        <v>31</v>
      </c>
      <c r="C38" s="230" t="s">
        <v>7</v>
      </c>
      <c r="D38" s="231">
        <v>2</v>
      </c>
      <c r="E38" s="232" t="s">
        <v>224</v>
      </c>
      <c r="F38" s="214" t="s">
        <v>175</v>
      </c>
      <c r="G38" s="233" t="s">
        <v>176</v>
      </c>
      <c r="H38" s="231">
        <v>3</v>
      </c>
      <c r="I38" s="232" t="s">
        <v>225</v>
      </c>
      <c r="J38" s="234" t="s">
        <v>226</v>
      </c>
    </row>
  </sheetData>
  <mergeCells count="3">
    <mergeCell ref="G6:I6"/>
    <mergeCell ref="C6:E6"/>
    <mergeCell ref="B6:B7"/>
  </mergeCells>
  <phoneticPr fontId="2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39" sqref="B39"/>
    </sheetView>
  </sheetViews>
  <sheetFormatPr defaultColWidth="9" defaultRowHeight="13.8" x14ac:dyDescent="0.25"/>
  <cols>
    <col min="1" max="1" width="19.21875" style="250" customWidth="1"/>
    <col min="2" max="16384" width="9" style="250"/>
  </cols>
  <sheetData>
    <row r="1" spans="1:2" ht="17.399999999999999" x14ac:dyDescent="0.3">
      <c r="A1" s="251" t="s">
        <v>289</v>
      </c>
    </row>
    <row r="3" spans="1:2" x14ac:dyDescent="0.25">
      <c r="A3" s="249" t="s">
        <v>290</v>
      </c>
    </row>
    <row r="5" spans="1:2" x14ac:dyDescent="0.25">
      <c r="B5" s="250" t="s">
        <v>291</v>
      </c>
    </row>
    <row r="6" spans="1:2" ht="16.8" x14ac:dyDescent="0.25">
      <c r="A6" s="250" t="s">
        <v>294</v>
      </c>
      <c r="B6" s="250" t="s">
        <v>295</v>
      </c>
    </row>
    <row r="7" spans="1:2" x14ac:dyDescent="0.25">
      <c r="A7" s="250" t="s">
        <v>292</v>
      </c>
      <c r="B7" s="250" t="s">
        <v>292</v>
      </c>
    </row>
    <row r="8" spans="1:2" x14ac:dyDescent="0.25">
      <c r="A8" s="250" t="s">
        <v>293</v>
      </c>
      <c r="B8" s="250" t="s">
        <v>293</v>
      </c>
    </row>
    <row r="9" spans="1:2" x14ac:dyDescent="0.25">
      <c r="A9" s="250" t="s">
        <v>399</v>
      </c>
      <c r="B9" s="250" t="s">
        <v>402</v>
      </c>
    </row>
    <row r="10" spans="1:2" x14ac:dyDescent="0.25">
      <c r="A10" s="250" t="s">
        <v>288</v>
      </c>
      <c r="B10" s="250" t="s">
        <v>288</v>
      </c>
    </row>
    <row r="11" spans="1:2" x14ac:dyDescent="0.25">
      <c r="A11" s="250" t="s">
        <v>400</v>
      </c>
      <c r="B11" s="250" t="s">
        <v>401</v>
      </c>
    </row>
    <row r="13" spans="1:2" x14ac:dyDescent="0.25">
      <c r="A13" s="249" t="s">
        <v>338</v>
      </c>
    </row>
    <row r="14" spans="1:2" x14ac:dyDescent="0.25">
      <c r="A14" s="249"/>
    </row>
    <row r="15" spans="1:2" x14ac:dyDescent="0.25">
      <c r="A15" s="250" t="s">
        <v>291</v>
      </c>
    </row>
    <row r="16" spans="1:2" x14ac:dyDescent="0.25">
      <c r="A16" s="250" t="s">
        <v>339</v>
      </c>
    </row>
    <row r="17" spans="1:1" x14ac:dyDescent="0.25">
      <c r="A17" s="250" t="s">
        <v>340</v>
      </c>
    </row>
    <row r="18" spans="1:1" x14ac:dyDescent="0.25">
      <c r="A18" s="250" t="s">
        <v>341</v>
      </c>
    </row>
    <row r="19" spans="1:1" x14ac:dyDescent="0.25">
      <c r="A19" s="250" t="s">
        <v>342</v>
      </c>
    </row>
    <row r="20" spans="1:1" x14ac:dyDescent="0.25">
      <c r="A20" s="250" t="s">
        <v>343</v>
      </c>
    </row>
    <row r="21" spans="1:1" x14ac:dyDescent="0.25">
      <c r="A21" s="250" t="s">
        <v>344</v>
      </c>
    </row>
    <row r="22" spans="1:1" x14ac:dyDescent="0.25">
      <c r="A22" s="250" t="s">
        <v>345</v>
      </c>
    </row>
    <row r="23" spans="1:1" x14ac:dyDescent="0.25">
      <c r="A23" s="250" t="s">
        <v>346</v>
      </c>
    </row>
    <row r="24" spans="1:1" x14ac:dyDescent="0.25">
      <c r="A24" s="250" t="s">
        <v>347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Cover</vt:lpstr>
      <vt:lpstr>Production</vt:lpstr>
      <vt:lpstr>Autoproducer</vt:lpstr>
      <vt:lpstr>Fuel input</vt:lpstr>
      <vt:lpstr>Supply to demand</vt:lpstr>
      <vt:lpstr>Import_export</vt:lpstr>
      <vt:lpstr>Capacity</vt:lpstr>
      <vt:lpstr>correspondence table</vt:lpstr>
      <vt:lpstr>Units</vt:lpstr>
      <vt:lpstr>'Supply to demand'!Print_Area</vt:lpstr>
      <vt:lpstr>'Supply to demand'!Print_Titles</vt:lpstr>
    </vt:vector>
  </TitlesOfParts>
  <Company>EDMC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　繁</dc:creator>
  <cp:lastModifiedBy>木村 祐介</cp:lastModifiedBy>
  <cp:lastPrinted>2005-09-08T09:12:23Z</cp:lastPrinted>
  <dcterms:created xsi:type="dcterms:W3CDTF">2004-07-20T03:01:50Z</dcterms:created>
  <dcterms:modified xsi:type="dcterms:W3CDTF">2018-06-20T02:20:11Z</dcterms:modified>
</cp:coreProperties>
</file>