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APERC\E\ESTO\Annual\data\2016\Questionnaires\"/>
    </mc:Choice>
  </mc:AlternateContent>
  <bookViews>
    <workbookView xWindow="-15" yWindow="-15" windowWidth="19170" windowHeight="6180"/>
  </bookViews>
  <sheets>
    <sheet name="Cover" sheetId="7" r:id="rId1"/>
    <sheet name="Primary supply" sheetId="4" r:id="rId2"/>
    <sheet name="Import_export" sheetId="9" r:id="rId3"/>
    <sheet name="Transformation" sheetId="5" r:id="rId4"/>
    <sheet name="Final consumption" sheetId="3" r:id="rId5"/>
    <sheet name="Gas Processing" sheetId="6" r:id="rId6"/>
    <sheet name="Units" sheetId="10" state="hidden" r:id="rId7"/>
    <sheet name="correspondence table" sheetId="8" state="hidden" r:id="rId8"/>
  </sheets>
  <definedNames>
    <definedName name="_xlnm.Print_Area" localSheetId="4">'Final consumption'!$A$1:$H$36</definedName>
    <definedName name="_xlnm.Print_Area" localSheetId="5">'Gas Processing'!$A$1:$R$17</definedName>
    <definedName name="_xlnm.Print_Area" localSheetId="1">'Primary supply'!$A$1:$G$38</definedName>
    <definedName name="_xlnm.Print_Area" localSheetId="3">Transformation!$A$1:$K$39</definedName>
  </definedNames>
  <calcPr calcId="152511"/>
</workbook>
</file>

<file path=xl/calcChain.xml><?xml version="1.0" encoding="utf-8"?>
<calcChain xmlns="http://schemas.openxmlformats.org/spreadsheetml/2006/main">
  <c r="F25" i="4" l="1"/>
  <c r="C25" i="4"/>
  <c r="G23" i="4"/>
  <c r="F23" i="4"/>
  <c r="D8" i="5" l="1"/>
  <c r="F8" i="5"/>
  <c r="G8" i="5"/>
  <c r="C9" i="5"/>
  <c r="E9" i="5" s="1"/>
  <c r="D9" i="5"/>
  <c r="E10" i="5"/>
  <c r="E11" i="5"/>
  <c r="E13" i="5"/>
  <c r="C14" i="5"/>
  <c r="E14" i="5" s="1"/>
  <c r="D14" i="5"/>
  <c r="E15" i="5"/>
  <c r="E16" i="5"/>
  <c r="E18" i="5"/>
  <c r="E19" i="5"/>
  <c r="E20" i="5"/>
  <c r="E21" i="5"/>
  <c r="E22" i="5"/>
  <c r="H22" i="5"/>
  <c r="E23" i="5"/>
  <c r="H23" i="5"/>
  <c r="E24" i="5"/>
  <c r="E25" i="5"/>
  <c r="C26" i="5"/>
  <c r="D26" i="5"/>
  <c r="E26" i="5" s="1"/>
  <c r="F26" i="5"/>
  <c r="G26" i="5"/>
  <c r="E27" i="5"/>
  <c r="E28" i="5"/>
  <c r="E29" i="5"/>
  <c r="E30" i="5"/>
  <c r="E31" i="5"/>
  <c r="E32" i="5"/>
  <c r="E33" i="5"/>
  <c r="E34" i="5"/>
  <c r="H34" i="5"/>
  <c r="H26" i="5" s="1"/>
  <c r="E35" i="5"/>
  <c r="E36" i="5"/>
  <c r="E37" i="5"/>
  <c r="E38" i="5"/>
  <c r="H23" i="4"/>
  <c r="D23" i="4"/>
  <c r="H8" i="5" l="1"/>
  <c r="C8" i="5"/>
  <c r="E8" i="5" l="1"/>
  <c r="K8" i="5"/>
  <c r="J8" i="5"/>
  <c r="D14" i="4"/>
  <c r="C14" i="4"/>
  <c r="F24" i="4"/>
  <c r="G24" i="4"/>
  <c r="H22" i="4"/>
  <c r="D25" i="10"/>
  <c r="D24" i="10"/>
  <c r="D23" i="10"/>
  <c r="H22" i="10"/>
  <c r="G22" i="10"/>
  <c r="E22" i="10"/>
  <c r="D22" i="10"/>
  <c r="H21" i="10"/>
  <c r="H20" i="10"/>
  <c r="E20" i="10"/>
  <c r="F8" i="10"/>
  <c r="E8" i="10"/>
  <c r="D8" i="10"/>
  <c r="G7" i="10"/>
  <c r="D7" i="10"/>
  <c r="G6" i="10"/>
  <c r="D6" i="10"/>
  <c r="G5" i="10"/>
  <c r="F5" i="10"/>
  <c r="E5" i="10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1" i="9"/>
  <c r="J52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1" i="9"/>
  <c r="G52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1" i="9"/>
  <c r="J12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1" i="9"/>
  <c r="G16" i="9"/>
  <c r="G15" i="9"/>
  <c r="G14" i="9"/>
  <c r="G13" i="9"/>
  <c r="G12" i="9"/>
  <c r="I84" i="9"/>
  <c r="H84" i="9"/>
  <c r="F84" i="9"/>
  <c r="I51" i="9"/>
  <c r="H51" i="9"/>
  <c r="I33" i="9"/>
  <c r="I44" i="9"/>
  <c r="H33" i="9"/>
  <c r="F33" i="9"/>
  <c r="I37" i="9"/>
  <c r="H37" i="9"/>
  <c r="H44" i="9"/>
  <c r="F37" i="9"/>
  <c r="F44" i="9"/>
  <c r="I11" i="9"/>
  <c r="H11" i="9"/>
  <c r="F11" i="9"/>
  <c r="I77" i="9"/>
  <c r="H77" i="9"/>
  <c r="F77" i="9"/>
  <c r="E77" i="9"/>
  <c r="I73" i="9"/>
  <c r="H73" i="9"/>
  <c r="F73" i="9"/>
  <c r="E73" i="9"/>
  <c r="F51" i="9"/>
  <c r="E51" i="9"/>
  <c r="E37" i="9"/>
  <c r="E33" i="9"/>
  <c r="E11" i="9"/>
  <c r="I26" i="3"/>
  <c r="I27" i="3"/>
  <c r="E26" i="3"/>
  <c r="E27" i="3"/>
  <c r="E84" i="9"/>
  <c r="E44" i="9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S13" i="6"/>
  <c r="J13" i="6"/>
  <c r="R42" i="6"/>
  <c r="R34" i="6"/>
  <c r="R26" i="6"/>
  <c r="I42" i="6"/>
  <c r="I34" i="6"/>
  <c r="I26" i="6"/>
  <c r="H21" i="4"/>
  <c r="E21" i="4"/>
  <c r="I35" i="3"/>
  <c r="I34" i="3"/>
  <c r="I33" i="3"/>
  <c r="I32" i="3"/>
  <c r="I31" i="3"/>
  <c r="I29" i="3"/>
  <c r="I28" i="3"/>
  <c r="I25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E35" i="3"/>
  <c r="E34" i="3"/>
  <c r="E33" i="3"/>
  <c r="E32" i="3"/>
  <c r="E31" i="3"/>
  <c r="E29" i="3"/>
  <c r="E28" i="3"/>
  <c r="E25" i="3"/>
  <c r="H30" i="3"/>
  <c r="I30" i="3"/>
  <c r="H23" i="3"/>
  <c r="I23" i="3"/>
  <c r="H9" i="3"/>
  <c r="H8" i="3" s="1"/>
  <c r="G30" i="3"/>
  <c r="G23" i="3"/>
  <c r="G9" i="3"/>
  <c r="D30" i="3"/>
  <c r="D23" i="3"/>
  <c r="D9" i="3"/>
  <c r="D8" i="3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6" i="5"/>
  <c r="L15" i="5"/>
  <c r="L14" i="5"/>
  <c r="L13" i="5"/>
  <c r="L11" i="5"/>
  <c r="L10" i="5"/>
  <c r="L9" i="5"/>
  <c r="L8" i="5"/>
  <c r="G25" i="4" s="1"/>
  <c r="H25" i="4" s="1"/>
  <c r="K14" i="5"/>
  <c r="J14" i="5"/>
  <c r="K9" i="5"/>
  <c r="J9" i="5"/>
  <c r="K26" i="5"/>
  <c r="J26" i="5"/>
  <c r="H20" i="4"/>
  <c r="H19" i="4"/>
  <c r="E22" i="4"/>
  <c r="E20" i="4"/>
  <c r="E19" i="4"/>
  <c r="E18" i="4"/>
  <c r="E17" i="4"/>
  <c r="E16" i="4"/>
  <c r="E15" i="4"/>
  <c r="E13" i="4"/>
  <c r="E12" i="4"/>
  <c r="E11" i="4"/>
  <c r="E10" i="4"/>
  <c r="E9" i="4"/>
  <c r="D8" i="4"/>
  <c r="G8" i="3"/>
  <c r="E14" i="4"/>
  <c r="C23" i="3"/>
  <c r="E23" i="3"/>
  <c r="C30" i="3"/>
  <c r="E30" i="3"/>
  <c r="C9" i="3"/>
  <c r="C8" i="4"/>
  <c r="C23" i="4" s="1"/>
  <c r="C24" i="4" s="1"/>
  <c r="C8" i="3"/>
  <c r="E9" i="3"/>
  <c r="E8" i="3"/>
  <c r="D25" i="4" l="1"/>
  <c r="D24" i="4" s="1"/>
  <c r="E24" i="4" s="1"/>
  <c r="I8" i="3"/>
  <c r="E25" i="4"/>
  <c r="H24" i="4"/>
  <c r="E8" i="4"/>
  <c r="E23" i="4" s="1"/>
</calcChain>
</file>

<file path=xl/comments1.xml><?xml version="1.0" encoding="utf-8"?>
<comments xmlns="http://schemas.openxmlformats.org/spreadsheetml/2006/main">
  <authors>
    <author>edito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 xml:space="preserve">EDMC:
</t>
        </r>
        <r>
          <rPr>
            <sz val="8"/>
            <color indexed="81"/>
            <rFont val="Tahoma"/>
            <family val="2"/>
          </rPr>
          <t xml:space="preserve">input in this cell should be equal to value at cell B5 in Supplemental Table "Gas Processing"
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</rPr>
          <t xml:space="preserve">EDMC:
</t>
        </r>
        <r>
          <rPr>
            <sz val="8"/>
            <color indexed="81"/>
            <rFont val="Tahoma"/>
            <family val="2"/>
          </rPr>
          <t>input in this cell should be equal to the sum of C5 and D5 of Supplemental Table "Gas Processing"</t>
        </r>
      </text>
    </comment>
  </commentList>
</comments>
</file>

<file path=xl/comments2.xml><?xml version="1.0" encoding="utf-8"?>
<comments xmlns="http://schemas.openxmlformats.org/spreadsheetml/2006/main">
  <authors>
    <author>edito</author>
  </authors>
  <commentList>
    <comment ref="A10" authorId="0" shapeId="0">
      <text>
        <r>
          <rPr>
            <b/>
            <sz val="8"/>
            <color indexed="81"/>
            <rFont val="Tahoma"/>
            <family val="2"/>
          </rPr>
          <t>EDMC:</t>
        </r>
        <r>
          <rPr>
            <sz val="8"/>
            <color indexed="81"/>
            <rFont val="Tahoma"/>
            <family val="2"/>
          </rPr>
          <t xml:space="preserve">
Data reported here should correspond to the data reported in Table 3 of the Electricity and Heat Questionnaire</t>
        </r>
      </text>
    </comment>
    <comment ref="A11" authorId="0" shapeId="0">
      <text>
        <r>
          <rPr>
            <b/>
            <sz val="8"/>
            <color indexed="81"/>
            <rFont val="Tahoma"/>
            <family val="2"/>
          </rPr>
          <t>EDMC:</t>
        </r>
        <r>
          <rPr>
            <sz val="8"/>
            <color indexed="81"/>
            <rFont val="Tahoma"/>
            <family val="2"/>
          </rPr>
          <t xml:space="preserve">
Data reported here should correspond to the data reported in Table 3 of the Electricity and Heat Questionnaire</t>
        </r>
      </text>
    </comment>
    <comment ref="A13" authorId="0" shapeId="0">
      <text>
        <r>
          <rPr>
            <b/>
            <sz val="8"/>
            <color indexed="81"/>
            <rFont val="Tahoma"/>
            <family val="2"/>
          </rPr>
          <t>EDMC:</t>
        </r>
        <r>
          <rPr>
            <sz val="8"/>
            <color indexed="81"/>
            <rFont val="Tahoma"/>
            <family val="2"/>
          </rPr>
          <t xml:space="preserve">
Data reported here should correspond to the data reported in Table 3 of the Electricity and Heat Questionnaire</t>
        </r>
      </text>
    </comment>
    <comment ref="A15" authorId="0" shapeId="0">
      <text>
        <r>
          <rPr>
            <b/>
            <sz val="8"/>
            <color indexed="81"/>
            <rFont val="Tahoma"/>
            <family val="2"/>
          </rPr>
          <t>EDMC:</t>
        </r>
        <r>
          <rPr>
            <sz val="8"/>
            <color indexed="81"/>
            <rFont val="Tahoma"/>
            <family val="2"/>
          </rPr>
          <t xml:space="preserve">
Data reported here should correspond to the data reported in Table 3 of the Electricity and Heat Questionnaire</t>
        </r>
      </text>
    </comment>
    <comment ref="A16" authorId="0" shapeId="0">
      <text>
        <r>
          <rPr>
            <b/>
            <sz val="8"/>
            <color indexed="81"/>
            <rFont val="Tahoma"/>
            <family val="2"/>
          </rPr>
          <t>EDMC:</t>
        </r>
        <r>
          <rPr>
            <sz val="8"/>
            <color indexed="81"/>
            <rFont val="Tahoma"/>
            <family val="2"/>
          </rPr>
          <t xml:space="preserve">
Data reported here should correspond to the data reported in Table 3 of the Electricity and Heat Questionnaire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</rPr>
          <t>EDMC:</t>
        </r>
        <r>
          <rPr>
            <sz val="8"/>
            <color indexed="81"/>
            <rFont val="Tahoma"/>
            <family val="2"/>
          </rPr>
          <t xml:space="preserve">
Data reported here should correspond to the data reported in Table 3 of the Electricity and Heat Questionnaire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</rPr>
          <t xml:space="preserve">EDMC: 
</t>
        </r>
        <r>
          <rPr>
            <sz val="8"/>
            <color indexed="81"/>
            <rFont val="Tahoma"/>
            <family val="2"/>
          </rPr>
          <t>input in this cell should be negative while the corresponding LNG output should be positive</t>
        </r>
      </text>
    </comment>
    <comment ref="F22" authorId="0" shapeId="0">
      <text>
        <r>
          <rPr>
            <b/>
            <sz val="8"/>
            <color indexed="81"/>
            <rFont val="Tahoma"/>
            <family val="2"/>
          </rPr>
          <t xml:space="preserve">EDMC:
</t>
        </r>
        <r>
          <rPr>
            <sz val="8"/>
            <color indexed="81"/>
            <rFont val="Tahoma"/>
            <family val="2"/>
          </rPr>
          <t>input in this cell should be positive</t>
        </r>
      </text>
    </comment>
    <comment ref="C23" authorId="0" shapeId="0">
      <text>
        <r>
          <rPr>
            <b/>
            <sz val="8"/>
            <color indexed="81"/>
            <rFont val="Tahoma"/>
            <family val="2"/>
          </rPr>
          <t xml:space="preserve">EDMC:
</t>
        </r>
        <r>
          <rPr>
            <sz val="8"/>
            <color indexed="81"/>
            <rFont val="Tahoma"/>
            <family val="2"/>
          </rPr>
          <t xml:space="preserve">input in this cell should be positive while the corresponding LNG input should be negative
</t>
        </r>
      </text>
    </comment>
    <comment ref="F23" authorId="0" shapeId="0">
      <text>
        <r>
          <rPr>
            <b/>
            <sz val="8"/>
            <color indexed="81"/>
            <rFont val="Tahoma"/>
            <family val="2"/>
          </rPr>
          <t xml:space="preserve">EDMC:
</t>
        </r>
        <r>
          <rPr>
            <sz val="8"/>
            <color indexed="81"/>
            <rFont val="Tahoma"/>
            <family val="2"/>
          </rPr>
          <t xml:space="preserve">input in this cell should be negative
</t>
        </r>
      </text>
    </comment>
  </commentList>
</comments>
</file>

<file path=xl/sharedStrings.xml><?xml version="1.0" encoding="utf-8"?>
<sst xmlns="http://schemas.openxmlformats.org/spreadsheetml/2006/main" count="538" uniqueCount="324">
  <si>
    <t xml:space="preserve">  Memo:</t>
  </si>
  <si>
    <t>Non-Energy Use</t>
  </si>
  <si>
    <t>LNG</t>
    <phoneticPr fontId="2"/>
  </si>
  <si>
    <t>1000 ton</t>
  </si>
  <si>
    <t>1000 ton</t>
    <phoneticPr fontId="2"/>
  </si>
  <si>
    <t>Imports</t>
    <phoneticPr fontId="2"/>
  </si>
  <si>
    <t>Exports</t>
    <phoneticPr fontId="2"/>
  </si>
  <si>
    <t xml:space="preserve">  Iron and steel</t>
  </si>
  <si>
    <t xml:space="preserve">  Chemical and petrochemical</t>
  </si>
  <si>
    <t xml:space="preserve">  Non-ferrous metals</t>
  </si>
  <si>
    <t xml:space="preserve">  Non-metallic minerals</t>
  </si>
  <si>
    <t xml:space="preserve">  Transport equipment</t>
  </si>
  <si>
    <t xml:space="preserve">  Machinery</t>
  </si>
  <si>
    <t xml:space="preserve">  Mining and quarrying</t>
  </si>
  <si>
    <t xml:space="preserve">  Food, beverages and tobacco</t>
  </si>
  <si>
    <t xml:space="preserve">  Pulp, paper and print</t>
  </si>
  <si>
    <t xml:space="preserve">  Wood and wood products</t>
  </si>
  <si>
    <t xml:space="preserve">  Construction</t>
  </si>
  <si>
    <t xml:space="preserve">  Textile and leather</t>
  </si>
  <si>
    <t xml:space="preserve">  Not elsewhere specified</t>
  </si>
  <si>
    <t xml:space="preserve">  Commercial and public services</t>
  </si>
  <si>
    <t xml:space="preserve">  Residential</t>
  </si>
  <si>
    <t>A</t>
    <phoneticPr fontId="2"/>
  </si>
  <si>
    <t>B</t>
    <phoneticPr fontId="2"/>
  </si>
  <si>
    <t xml:space="preserve">Recoverable Gas </t>
    <phoneticPr fontId="2"/>
  </si>
  <si>
    <t>HS codes</t>
    <phoneticPr fontId="2"/>
  </si>
  <si>
    <t>C</t>
    <phoneticPr fontId="2"/>
  </si>
  <si>
    <t>D</t>
    <phoneticPr fontId="2"/>
  </si>
  <si>
    <t>LPG</t>
    <phoneticPr fontId="2"/>
  </si>
  <si>
    <t>NGL</t>
    <phoneticPr fontId="2"/>
  </si>
  <si>
    <t>Total</t>
    <phoneticPr fontId="2"/>
  </si>
  <si>
    <t>Propane</t>
    <phoneticPr fontId="2"/>
  </si>
  <si>
    <t>Gasoline</t>
    <phoneticPr fontId="2"/>
  </si>
  <si>
    <t>Naphtha</t>
    <phoneticPr fontId="2"/>
  </si>
  <si>
    <t>Kerosene</t>
    <phoneticPr fontId="2"/>
  </si>
  <si>
    <t>E</t>
    <phoneticPr fontId="2"/>
  </si>
  <si>
    <t>Production from underground</t>
    <phoneticPr fontId="2"/>
  </si>
  <si>
    <t>Loss &amp; own use in gas processing</t>
    <phoneticPr fontId="2"/>
  </si>
  <si>
    <t xml:space="preserve">  Regasification</t>
    <phoneticPr fontId="2"/>
  </si>
  <si>
    <t>Ethane</t>
    <phoneticPr fontId="2"/>
  </si>
  <si>
    <r>
      <t xml:space="preserve">  Autoproducer</t>
    </r>
    <r>
      <rPr>
        <sz val="10"/>
        <rFont val="Times New Roman"/>
        <family val="1"/>
      </rPr>
      <t/>
    </r>
    <phoneticPr fontId="2"/>
  </si>
  <si>
    <r>
      <t xml:space="preserve">   </t>
    </r>
    <r>
      <rPr>
        <sz val="11"/>
        <rFont val="Times New Roman Baltic"/>
        <family val="1"/>
        <charset val="186"/>
      </rPr>
      <t xml:space="preserve"> CHP</t>
    </r>
    <phoneticPr fontId="2"/>
  </si>
  <si>
    <r>
      <t xml:space="preserve"> </t>
    </r>
    <r>
      <rPr>
        <sz val="11"/>
        <rFont val="Times New Roman Baltic"/>
        <family val="1"/>
        <charset val="186"/>
      </rPr>
      <t xml:space="preserve"> Fishing</t>
    </r>
    <phoneticPr fontId="2"/>
  </si>
  <si>
    <t>Vented &amp; flared</t>
    <phoneticPr fontId="2"/>
  </si>
  <si>
    <t>B/P</t>
    <phoneticPr fontId="2"/>
  </si>
  <si>
    <t>A/P</t>
    <phoneticPr fontId="2"/>
  </si>
  <si>
    <t>B/P</t>
    <phoneticPr fontId="2"/>
  </si>
  <si>
    <t>A/P</t>
    <phoneticPr fontId="2"/>
  </si>
  <si>
    <t>271121XX</t>
    <phoneticPr fontId="2"/>
  </si>
  <si>
    <t xml:space="preserve">  Agriculture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</si>
  <si>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</si>
  <si>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</si>
  <si>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</si>
  <si>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</si>
  <si>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</si>
  <si>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</si>
  <si>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</si>
  <si>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</si>
  <si>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</si>
  <si>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From Other sources</t>
    <phoneticPr fontId="2"/>
  </si>
  <si>
    <r>
      <t xml:space="preserve"> </t>
    </r>
    <r>
      <rPr>
        <sz val="11"/>
        <rFont val="Times New Roman Baltic"/>
        <family val="1"/>
        <charset val="186"/>
      </rPr>
      <t xml:space="preserve">         </t>
    </r>
    <r>
      <rPr>
        <sz val="11"/>
        <rFont val="Times New Roman Baltic"/>
        <family val="1"/>
        <charset val="186"/>
      </rPr>
      <t xml:space="preserve"> Road</t>
    </r>
    <phoneticPr fontId="2"/>
  </si>
  <si>
    <r>
      <t xml:space="preserve"> </t>
    </r>
    <r>
      <rPr>
        <sz val="11"/>
        <rFont val="Times New Roman Baltic"/>
        <family val="1"/>
        <charset val="186"/>
      </rPr>
      <t xml:space="preserve">         </t>
    </r>
    <r>
      <rPr>
        <sz val="11"/>
        <rFont val="Times New Roman Baltic"/>
        <family val="1"/>
        <charset val="186"/>
      </rPr>
      <t xml:space="preserve"> Rail</t>
    </r>
    <phoneticPr fontId="2"/>
  </si>
  <si>
    <r>
      <t xml:space="preserve">  </t>
    </r>
    <r>
      <rPr>
        <sz val="11"/>
        <rFont val="Times New Roman Baltic"/>
        <family val="1"/>
        <charset val="186"/>
      </rPr>
      <t xml:space="preserve">         </t>
    </r>
    <r>
      <rPr>
        <sz val="11"/>
        <rFont val="Times New Roman Baltic"/>
        <family val="1"/>
        <charset val="186"/>
      </rPr>
      <t>Inland waterways</t>
    </r>
    <phoneticPr fontId="2"/>
  </si>
  <si>
    <r>
      <t xml:space="preserve">  </t>
    </r>
    <r>
      <rPr>
        <sz val="11"/>
        <rFont val="Times New Roman Baltic"/>
        <family val="1"/>
        <charset val="186"/>
      </rPr>
      <t xml:space="preserve">         </t>
    </r>
    <r>
      <rPr>
        <sz val="11"/>
        <rFont val="Times New Roman Baltic"/>
        <family val="1"/>
        <charset val="186"/>
      </rPr>
      <t>Pipeline transport</t>
    </r>
    <phoneticPr fontId="2"/>
  </si>
  <si>
    <r>
      <t xml:space="preserve">  </t>
    </r>
    <r>
      <rPr>
        <sz val="11"/>
        <rFont val="Times New Roman Baltic"/>
        <family val="1"/>
        <charset val="186"/>
      </rPr>
      <t xml:space="preserve">         </t>
    </r>
    <r>
      <rPr>
        <sz val="11"/>
        <rFont val="Times New Roman Baltic"/>
        <family val="1"/>
        <charset val="186"/>
      </rPr>
      <t>Not elsewhere specified</t>
    </r>
    <phoneticPr fontId="2"/>
  </si>
  <si>
    <t>Butane</t>
    <phoneticPr fontId="2"/>
  </si>
  <si>
    <t>B/P: before processing</t>
    <phoneticPr fontId="2"/>
  </si>
  <si>
    <t>A/P: after processing</t>
    <phoneticPr fontId="2"/>
  </si>
  <si>
    <t xml:space="preserve">    of which: from coal</t>
    <phoneticPr fontId="2"/>
  </si>
  <si>
    <t xml:space="preserve">    of which: from oil</t>
    <phoneticPr fontId="2"/>
  </si>
  <si>
    <t xml:space="preserve">                              </t>
    <phoneticPr fontId="2"/>
  </si>
  <si>
    <t>TOTAL TRANSFORMATION SECTOR</t>
    <phoneticPr fontId="2"/>
  </si>
  <si>
    <t>TOTAL ENERGY SECTOR</t>
    <phoneticPr fontId="2"/>
  </si>
  <si>
    <t xml:space="preserve">FINAL CONSUMPTION </t>
    <phoneticPr fontId="2"/>
  </si>
  <si>
    <t>TOTAL INDUSTRY SECTOR</t>
    <phoneticPr fontId="2"/>
  </si>
  <si>
    <t>TOTAL TRANSPORT SECTOR</t>
    <phoneticPr fontId="2"/>
  </si>
  <si>
    <t>TOTAL OTHER SECTOR</t>
    <phoneticPr fontId="2"/>
  </si>
  <si>
    <t>(+)   1</t>
    <phoneticPr fontId="2"/>
  </si>
  <si>
    <t>(+)   2</t>
    <phoneticPr fontId="2"/>
  </si>
  <si>
    <t>(+)   3</t>
    <phoneticPr fontId="2"/>
  </si>
  <si>
    <t>Notes:</t>
    <phoneticPr fontId="2"/>
  </si>
  <si>
    <r>
      <t>Indigenous production</t>
    </r>
    <r>
      <rPr>
        <vertAlign val="superscript"/>
        <sz val="9"/>
        <rFont val="Times New Roman Baltic"/>
        <family val="1"/>
        <charset val="186"/>
      </rPr>
      <t>1</t>
    </r>
    <phoneticPr fontId="2"/>
  </si>
  <si>
    <t>Note:</t>
    <phoneticPr fontId="2"/>
  </si>
  <si>
    <r>
      <t xml:space="preserve">  Liquefaction</t>
    </r>
    <r>
      <rPr>
        <vertAlign val="superscript"/>
        <sz val="11"/>
        <rFont val="Times New Roman Baltic"/>
        <family val="1"/>
        <charset val="186"/>
      </rPr>
      <t>2</t>
    </r>
    <phoneticPr fontId="2"/>
  </si>
  <si>
    <r>
      <t xml:space="preserve">  Regasification</t>
    </r>
    <r>
      <rPr>
        <vertAlign val="superscript"/>
        <sz val="11"/>
        <rFont val="Times New Roman Baltic"/>
        <family val="1"/>
        <charset val="186"/>
      </rPr>
      <t>3</t>
    </r>
    <phoneticPr fontId="2"/>
  </si>
  <si>
    <t>2. For Liquefaction, the natural gas input should be entered as negative number while the LNG output should be entered as positive number.</t>
    <phoneticPr fontId="2"/>
  </si>
  <si>
    <t>3. For Regasification, the LNG input should be entered as negative number while the natural gas output should be entered as positive number.</t>
    <phoneticPr fontId="2"/>
  </si>
  <si>
    <t>Name of contact person:</t>
    <phoneticPr fontId="2"/>
  </si>
  <si>
    <t>Organization:</t>
    <phoneticPr fontId="2"/>
  </si>
  <si>
    <t>Date:</t>
    <phoneticPr fontId="2"/>
  </si>
  <si>
    <t>Please fill in the following information.</t>
    <phoneticPr fontId="2"/>
  </si>
  <si>
    <t>1. Indigenous production should be net of losses and own use in gas processing. The number should be the same as the input in cell A2 in Table 1 for Associated Gas.  For Non-associated Gas, the sum of cells C5 and D5 should be equal to the input in A3 of Table 1.</t>
    <phoneticPr fontId="2"/>
  </si>
  <si>
    <t>1. Except for rows 10(Liquefaction) and 11(Regasification) of this table, all numbers should be positive.</t>
    <phoneticPr fontId="2"/>
  </si>
  <si>
    <t>The Institute of Energy Economics, Japan.</t>
  </si>
  <si>
    <t>The Coordinating Agency for Expert Group on Energy Data Analysis</t>
    <phoneticPr fontId="2"/>
  </si>
  <si>
    <t>Note: The value of the cell(s) indicated in Data1 should correspond to the value of the cell(s) indicated in Data2</t>
    <phoneticPr fontId="2"/>
  </si>
  <si>
    <t>Supplemental</t>
    <phoneticPr fontId="2"/>
  </si>
  <si>
    <t xml:space="preserve">Information for Correspondence </t>
    <phoneticPr fontId="2"/>
  </si>
  <si>
    <t>No.</t>
    <phoneticPr fontId="2"/>
  </si>
  <si>
    <t>Data1</t>
    <phoneticPr fontId="2"/>
  </si>
  <si>
    <t>Data2</t>
    <phoneticPr fontId="2"/>
  </si>
  <si>
    <t>Note</t>
    <phoneticPr fontId="2"/>
  </si>
  <si>
    <t>Questionnaire</t>
    <phoneticPr fontId="2"/>
  </si>
  <si>
    <t>Table No.</t>
    <phoneticPr fontId="2"/>
  </si>
  <si>
    <t>Cell No.</t>
    <phoneticPr fontId="2"/>
  </si>
  <si>
    <t>Gas</t>
    <phoneticPr fontId="2"/>
  </si>
  <si>
    <t>E5</t>
    <phoneticPr fontId="2"/>
  </si>
  <si>
    <t>=</t>
    <phoneticPr fontId="2"/>
  </si>
  <si>
    <t>Oil</t>
    <phoneticPr fontId="2"/>
  </si>
  <si>
    <t>B1</t>
    <phoneticPr fontId="2"/>
  </si>
  <si>
    <t>A9+A13</t>
    <phoneticPr fontId="2"/>
  </si>
  <si>
    <t>Electricity and Heat</t>
    <phoneticPr fontId="2"/>
  </si>
  <si>
    <t>sum of A42 to D42</t>
    <phoneticPr fontId="2"/>
  </si>
  <si>
    <t>Fuel Input: Natural Gas</t>
    <phoneticPr fontId="2"/>
  </si>
  <si>
    <t>Year:</t>
    <phoneticPr fontId="2"/>
  </si>
  <si>
    <t>APEC-ASEAN joint format for annual natural gas data</t>
  </si>
  <si>
    <t>Natural gas questionnaire</t>
  </si>
  <si>
    <t>Member economy name:</t>
  </si>
  <si>
    <t>Email address:</t>
  </si>
  <si>
    <t>Energy Statistics and Training Office</t>
  </si>
  <si>
    <t>Asia Pacific Energy Research Centre</t>
  </si>
  <si>
    <r>
      <t xml:space="preserve">Please send accomplished questionnaire to: </t>
    </r>
    <r>
      <rPr>
        <b/>
        <u/>
        <sz val="11"/>
        <rFont val="Times New Roman"/>
        <family val="1"/>
      </rPr>
      <t>esto@aperc.ieej.or.jp</t>
    </r>
  </si>
  <si>
    <t>Primary supply (table 1)</t>
  </si>
  <si>
    <t>Indigenous production</t>
  </si>
  <si>
    <t xml:space="preserve">    of which: associated gas</t>
  </si>
  <si>
    <t xml:space="preserve">    of which: non-associated gas</t>
  </si>
  <si>
    <t xml:space="preserve">    of which: colliery gas</t>
  </si>
  <si>
    <t xml:space="preserve">    of which: shale gas</t>
  </si>
  <si>
    <t xml:space="preserve">    of which: coal seam gas</t>
  </si>
  <si>
    <t xml:space="preserve">    of which: from renewables</t>
  </si>
  <si>
    <t xml:space="preserve">    of which: from other sources</t>
  </si>
  <si>
    <t>(+)   4</t>
  </si>
  <si>
    <t>(+)   5</t>
  </si>
  <si>
    <t>(+)   6</t>
  </si>
  <si>
    <t>(+)   7</t>
  </si>
  <si>
    <t>(+)   8</t>
  </si>
  <si>
    <t>(+)   9</t>
  </si>
  <si>
    <t>(+)   10</t>
  </si>
  <si>
    <t>(+)   11</t>
  </si>
  <si>
    <t>(+)   12</t>
  </si>
  <si>
    <t>(-)   13</t>
  </si>
  <si>
    <t>24</t>
  </si>
  <si>
    <t>TJ</t>
  </si>
  <si>
    <r>
      <t>MJ/m</t>
    </r>
    <r>
      <rPr>
        <vertAlign val="superscript"/>
        <sz val="11"/>
        <rFont val="Times New Roman Baltic"/>
      </rPr>
      <t>3</t>
    </r>
  </si>
  <si>
    <t>B</t>
  </si>
  <si>
    <t>C</t>
  </si>
  <si>
    <t>GJ/ton</t>
  </si>
  <si>
    <t>Gross inland deliveries (calculated)</t>
  </si>
  <si>
    <t>Statistical difference (+ or -) (11 minus 13)</t>
  </si>
  <si>
    <t>Gross inland deliveries (observed)</t>
  </si>
  <si>
    <r>
      <t>T</t>
    </r>
    <r>
      <rPr>
        <sz val="11"/>
        <rFont val="Times New Roman Baltic"/>
        <family val="1"/>
        <charset val="186"/>
      </rPr>
      <t>otal stocks in national territory- opening</t>
    </r>
  </si>
  <si>
    <r>
      <t>T</t>
    </r>
    <r>
      <rPr>
        <sz val="11"/>
        <rFont val="Times New Roman Baltic"/>
        <family val="1"/>
        <charset val="186"/>
      </rPr>
      <t>otal stocks in national territory- closing</t>
    </r>
  </si>
  <si>
    <t>Gas vented</t>
  </si>
  <si>
    <t xml:space="preserve">Gas flared     </t>
  </si>
  <si>
    <r>
      <t xml:space="preserve">  </t>
    </r>
    <r>
      <rPr>
        <b/>
        <sz val="11"/>
        <rFont val="Times New Roman Baltic"/>
        <family val="1"/>
        <charset val="186"/>
      </rPr>
      <t>Memo:</t>
    </r>
    <r>
      <rPr>
        <sz val="11"/>
        <rFont val="Times New Roman Baltic"/>
        <family val="1"/>
        <charset val="186"/>
      </rPr>
      <t xml:space="preserve"> Cushion gas</t>
    </r>
  </si>
  <si>
    <t>Closing stock level</t>
  </si>
  <si>
    <t>D</t>
  </si>
  <si>
    <t>E</t>
  </si>
  <si>
    <t>F</t>
  </si>
  <si>
    <r>
      <t>Transformation and energy sector use (Table 2)</t>
    </r>
    <r>
      <rPr>
        <b/>
        <vertAlign val="superscript"/>
        <sz val="20"/>
        <rFont val="Times New Roman Baltic"/>
        <family val="1"/>
        <charset val="186"/>
      </rPr>
      <t>1</t>
    </r>
  </si>
  <si>
    <t>Natural gas</t>
  </si>
  <si>
    <r>
      <t xml:space="preserve">  Main activity producer </t>
    </r>
    <r>
      <rPr>
        <sz val="10"/>
        <rFont val="Times New Roman"/>
        <family val="1"/>
      </rPr>
      <t/>
    </r>
  </si>
  <si>
    <t xml:space="preserve">    Electricity plants</t>
  </si>
  <si>
    <t xml:space="preserve">    Heat plants </t>
  </si>
  <si>
    <t xml:space="preserve">  Gas works plants</t>
  </si>
  <si>
    <t xml:space="preserve">  Blast furnaces</t>
  </si>
  <si>
    <t xml:space="preserve">  Coke ovens</t>
  </si>
  <si>
    <r>
      <t xml:space="preserve"> </t>
    </r>
    <r>
      <rPr>
        <sz val="11"/>
        <rFont val="Times New Roman Baltic"/>
        <family val="1"/>
        <charset val="186"/>
      </rPr>
      <t xml:space="preserve"> Gas-to-liquid</t>
    </r>
  </si>
  <si>
    <t xml:space="preserve">  Not elsewhere specified </t>
  </si>
  <si>
    <t xml:space="preserve">  Coal mines</t>
  </si>
  <si>
    <t xml:space="preserve">  Oil and gas extraction</t>
  </si>
  <si>
    <t xml:space="preserve">  Oil refineries</t>
  </si>
  <si>
    <t xml:space="preserve">  Gas works</t>
  </si>
  <si>
    <t xml:space="preserve">  Electricity, CHP and heat plants  </t>
  </si>
  <si>
    <t xml:space="preserve">  Liquefaction plants</t>
  </si>
  <si>
    <r>
      <t xml:space="preserve"> </t>
    </r>
    <r>
      <rPr>
        <sz val="11"/>
        <rFont val="Times New Roman Baltic"/>
        <family val="1"/>
        <charset val="186"/>
      </rPr>
      <t xml:space="preserve"> Natural gas blending plants</t>
    </r>
  </si>
  <si>
    <t xml:space="preserve">  Distribution losses</t>
  </si>
  <si>
    <t>Non-energy use</t>
  </si>
  <si>
    <t>International marine bunkers</t>
  </si>
  <si>
    <t>(-) 14</t>
  </si>
  <si>
    <t>(+)   15</t>
  </si>
  <si>
    <t>(=)   16</t>
  </si>
  <si>
    <r>
      <t xml:space="preserve"> </t>
    </r>
    <r>
      <rPr>
        <sz val="11"/>
        <rFont val="Times New Roman Baltic"/>
        <family val="1"/>
        <charset val="186"/>
      </rPr>
      <t xml:space="preserve">         </t>
    </r>
    <r>
      <rPr>
        <sz val="11"/>
        <rFont val="Times New Roman Baltic"/>
        <family val="1"/>
        <charset val="186"/>
      </rPr>
      <t xml:space="preserve"> Domestic air transport</t>
    </r>
  </si>
  <si>
    <t>G</t>
  </si>
  <si>
    <t>H</t>
  </si>
  <si>
    <t>I</t>
  </si>
  <si>
    <t>Associated gas</t>
  </si>
  <si>
    <t>Non associated gas</t>
  </si>
  <si>
    <t>2. Liquefied Natural Gas (LNG) Production</t>
  </si>
  <si>
    <t>By-products in LNG Production, 1000 tons</t>
  </si>
  <si>
    <t>Natural Gas Input</t>
  </si>
  <si>
    <t>LNG
Output</t>
  </si>
  <si>
    <t>LPG</t>
  </si>
  <si>
    <t>Ethane</t>
  </si>
  <si>
    <t>Gasoline</t>
  </si>
  <si>
    <t>Naphtha</t>
  </si>
  <si>
    <t>Kerosene</t>
  </si>
  <si>
    <t>Fuel oil</t>
  </si>
  <si>
    <t>A</t>
  </si>
  <si>
    <t>J</t>
  </si>
  <si>
    <t>K</t>
  </si>
  <si>
    <t>L</t>
  </si>
  <si>
    <t>M</t>
  </si>
  <si>
    <t>Input to Liquefaction</t>
  </si>
  <si>
    <t>Output from Liquefaction</t>
  </si>
  <si>
    <t>Note: Cell A6 corresponds to natural gas input in LNG Production in Table 2; B7, corresponds to LNG output in the same table. The by-products are to be reported in Table 2 of the Oil Questionnaire.</t>
  </si>
  <si>
    <t>3. LNG Regasification</t>
  </si>
  <si>
    <t>By-Products of Regasification, 1000 tons</t>
  </si>
  <si>
    <t>LNG Input</t>
  </si>
  <si>
    <t>Natural Gas Output</t>
  </si>
  <si>
    <t>Input to Regasification</t>
  </si>
  <si>
    <t>Output from Regasification</t>
  </si>
  <si>
    <t>Note: Cell A8 corresponds to LNG input in Regasification Plants in Table 2; B7, corresponds to natural gas output in the same table. The by-products are to be reported in Table 2 of the Oil Questionnaire.</t>
  </si>
  <si>
    <t>4. Gas-to-Liquid Production</t>
  </si>
  <si>
    <t>Products of Gas-to-Liquid Production</t>
  </si>
  <si>
    <t>Note: Cell A10 corresponds to natural gas input in Gas-to-Liquid Plants in Table 2; B11, corresponds to natural gas output in the same table. The product outputs are to be reported in Table 2 of the Oil Questionnaire.</t>
  </si>
  <si>
    <t>Fuel Oil</t>
  </si>
  <si>
    <t>Other products</t>
  </si>
  <si>
    <t>Grand Total</t>
  </si>
  <si>
    <t>Separation/gas processing (wet to dry)</t>
  </si>
  <si>
    <t>Gas/diesel oil</t>
  </si>
  <si>
    <t>Product output</t>
  </si>
  <si>
    <t>Natural gas input</t>
  </si>
  <si>
    <t>Supplemental table for input-output to/from separation/gas processing</t>
  </si>
  <si>
    <t>Final consumption (Table 3)</t>
  </si>
  <si>
    <t xml:space="preserve">Stock change (opening-closing) </t>
  </si>
  <si>
    <t>APEC-ASEAN Joint Format for Annual Oil Data</t>
    <phoneticPr fontId="2"/>
  </si>
  <si>
    <t>Imports by Origin / Exports by Destination</t>
    <phoneticPr fontId="2"/>
  </si>
  <si>
    <t>Imports by Origin:</t>
    <phoneticPr fontId="2"/>
  </si>
  <si>
    <t>APEC Economies</t>
    <phoneticPr fontId="2"/>
  </si>
  <si>
    <t xml:space="preserve">   Australia</t>
    <phoneticPr fontId="2"/>
  </si>
  <si>
    <t xml:space="preserve">   Brunei Darussalam</t>
    <phoneticPr fontId="2"/>
  </si>
  <si>
    <t xml:space="preserve">   Canada</t>
    <phoneticPr fontId="2"/>
  </si>
  <si>
    <t xml:space="preserve">   Chile</t>
    <phoneticPr fontId="2"/>
  </si>
  <si>
    <t xml:space="preserve">   China</t>
    <phoneticPr fontId="2"/>
  </si>
  <si>
    <t xml:space="preserve">   Hong Kong, China</t>
    <phoneticPr fontId="2"/>
  </si>
  <si>
    <t xml:space="preserve">   Indonesia</t>
    <phoneticPr fontId="2"/>
  </si>
  <si>
    <t xml:space="preserve">   Japan</t>
    <phoneticPr fontId="2"/>
  </si>
  <si>
    <t xml:space="preserve">   Republic of Korea</t>
    <phoneticPr fontId="2"/>
  </si>
  <si>
    <t xml:space="preserve">   Malaysia</t>
    <phoneticPr fontId="2"/>
  </si>
  <si>
    <t xml:space="preserve">   Mexico</t>
    <phoneticPr fontId="2"/>
  </si>
  <si>
    <t xml:space="preserve">   New Zealand</t>
    <phoneticPr fontId="2"/>
  </si>
  <si>
    <t xml:space="preserve">   Papua New Guinea</t>
    <phoneticPr fontId="2"/>
  </si>
  <si>
    <t xml:space="preserve">   Peru</t>
    <phoneticPr fontId="2"/>
  </si>
  <si>
    <t xml:space="preserve">   Philippines</t>
    <phoneticPr fontId="2"/>
  </si>
  <si>
    <t xml:space="preserve">   Russian Federation</t>
    <phoneticPr fontId="2"/>
  </si>
  <si>
    <t xml:space="preserve">   Singapore</t>
    <phoneticPr fontId="2"/>
  </si>
  <si>
    <t xml:space="preserve">   Chinese Taipei</t>
    <phoneticPr fontId="2"/>
  </si>
  <si>
    <t xml:space="preserve">   Thailand</t>
    <phoneticPr fontId="2"/>
  </si>
  <si>
    <t xml:space="preserve">   United States of America</t>
    <phoneticPr fontId="2"/>
  </si>
  <si>
    <t xml:space="preserve">   Viet Nam</t>
    <phoneticPr fontId="2"/>
  </si>
  <si>
    <t>ASEAN (non-APEC) economies</t>
    <phoneticPr fontId="2"/>
  </si>
  <si>
    <t xml:space="preserve">   Myanmar</t>
    <phoneticPr fontId="2"/>
  </si>
  <si>
    <t xml:space="preserve">   Lao P.D.R</t>
    <phoneticPr fontId="2"/>
  </si>
  <si>
    <t xml:space="preserve">   Cambodia</t>
    <phoneticPr fontId="2"/>
  </si>
  <si>
    <t>Rest of the World</t>
    <phoneticPr fontId="2"/>
  </si>
  <si>
    <t xml:space="preserve">   Other Asia and Pacific</t>
    <phoneticPr fontId="2"/>
  </si>
  <si>
    <t xml:space="preserve">   Other Americas</t>
    <phoneticPr fontId="2"/>
  </si>
  <si>
    <t xml:space="preserve">   Europe &amp; Former Soviet Union (exclude Russia)</t>
    <phoneticPr fontId="2"/>
  </si>
  <si>
    <t xml:space="preserve">   Middle East</t>
    <phoneticPr fontId="2"/>
  </si>
  <si>
    <t xml:space="preserve">   Africa</t>
    <phoneticPr fontId="2"/>
  </si>
  <si>
    <t xml:space="preserve">   Unknown</t>
    <phoneticPr fontId="2"/>
  </si>
  <si>
    <t>Total</t>
    <phoneticPr fontId="2"/>
  </si>
  <si>
    <t>Exports by Destination:</t>
    <phoneticPr fontId="2"/>
  </si>
  <si>
    <r>
      <t>million m</t>
    </r>
    <r>
      <rPr>
        <vertAlign val="superscript"/>
        <sz val="11"/>
        <rFont val="Times New Roman"/>
        <family val="1"/>
      </rPr>
      <t>3</t>
    </r>
  </si>
  <si>
    <r>
      <t>MJ/m</t>
    </r>
    <r>
      <rPr>
        <vertAlign val="superscript"/>
        <sz val="11"/>
        <rFont val="Times New Roman"/>
        <family val="1"/>
      </rPr>
      <t>3</t>
    </r>
  </si>
  <si>
    <r>
      <t>million standard m</t>
    </r>
    <r>
      <rPr>
        <vertAlign val="superscript"/>
        <sz val="11"/>
        <rFont val="Times New Roman Baltic"/>
      </rPr>
      <t>3</t>
    </r>
  </si>
  <si>
    <r>
      <t>million standard m</t>
    </r>
    <r>
      <rPr>
        <vertAlign val="superscript"/>
        <sz val="9"/>
        <rFont val="Times New Roman Baltic"/>
      </rPr>
      <t>3</t>
    </r>
  </si>
  <si>
    <t>Units and conversion factors</t>
  </si>
  <si>
    <t>Volume and mass</t>
  </si>
  <si>
    <t>select unit</t>
  </si>
  <si>
    <t>1000 bbls</t>
  </si>
  <si>
    <t>1000 kl</t>
  </si>
  <si>
    <t>1000 m3</t>
  </si>
  <si>
    <t>1000 tons</t>
  </si>
  <si>
    <t>thousand barrels</t>
  </si>
  <si>
    <t>=</t>
  </si>
  <si>
    <t>thousand kiloliters</t>
  </si>
  <si>
    <t>thousand cubic meters</t>
  </si>
  <si>
    <r>
      <t>1000 m</t>
    </r>
    <r>
      <rPr>
        <vertAlign val="superscript"/>
        <sz val="11"/>
        <rFont val="Times New Roman"/>
        <family val="1"/>
      </rPr>
      <t>3</t>
    </r>
  </si>
  <si>
    <t>thousand metric tons</t>
  </si>
  <si>
    <t>Energy</t>
  </si>
  <si>
    <t>unit</t>
  </si>
  <si>
    <t>GWh</t>
  </si>
  <si>
    <t>Gcal</t>
  </si>
  <si>
    <t>klcoe</t>
  </si>
  <si>
    <t>ktoe</t>
  </si>
  <si>
    <t>mmbtu</t>
  </si>
  <si>
    <t>Terajoule</t>
  </si>
  <si>
    <t>Gigawatthour</t>
  </si>
  <si>
    <t>Gigacalorie</t>
  </si>
  <si>
    <t>Kiloliter of crude oil equivalent</t>
  </si>
  <si>
    <t>Thousand tons of oil equivalent</t>
  </si>
  <si>
    <t>Million BTU</t>
  </si>
  <si>
    <t>Calorific Values</t>
  </si>
  <si>
    <t>kcal/kg</t>
  </si>
  <si>
    <t>MJ/ton</t>
  </si>
  <si>
    <t>KJ/kg</t>
  </si>
  <si>
    <t>toe/bbl</t>
  </si>
  <si>
    <t>toe/kl</t>
  </si>
  <si>
    <t>toe/m3</t>
  </si>
  <si>
    <t>toe/ton</t>
  </si>
  <si>
    <t>Specific gravities or densities</t>
  </si>
  <si>
    <t>kg/m3</t>
  </si>
  <si>
    <t>liter/ton</t>
  </si>
  <si>
    <t>barrel/ton</t>
  </si>
  <si>
    <t>million standard cubic feet</t>
  </si>
  <si>
    <t>million standard cubic meters</t>
  </si>
  <si>
    <t>million normal cubic feet</t>
  </si>
  <si>
    <t>million normal cubic meters</t>
  </si>
  <si>
    <t>mmscf</t>
  </si>
  <si>
    <t>mmscm</t>
  </si>
  <si>
    <t>mmncf</t>
  </si>
  <si>
    <t>mmncm</t>
  </si>
  <si>
    <t>Unit Conversion</t>
  </si>
  <si>
    <t>Source: JODI Gas Manual</t>
  </si>
  <si>
    <t>Divide cubic feet by 35.3147</t>
  </si>
  <si>
    <t xml:space="preserve">1. Converting from cubic feet to cubic meters: </t>
  </si>
  <si>
    <r>
      <t xml:space="preserve">3. Million BTU to terajoules (TJ): </t>
    </r>
    <r>
      <rPr>
        <b/>
        <sz val="11"/>
        <color rgb="FF0070C0"/>
        <rFont val="Times New Roman"/>
        <family val="1"/>
      </rPr>
      <t/>
    </r>
  </si>
  <si>
    <r>
      <t>2. Converting from normal cubic meter to standard cubic meter:</t>
    </r>
    <r>
      <rPr>
        <b/>
        <sz val="11"/>
        <color rgb="FF0000FF"/>
        <rFont val="Times New Roman"/>
        <family val="1"/>
      </rPr>
      <t xml:space="preserve"> </t>
    </r>
  </si>
  <si>
    <r>
      <t>Multiply million BTU (mmbtu) by 1.05506*10</t>
    </r>
    <r>
      <rPr>
        <b/>
        <vertAlign val="superscript"/>
        <sz val="11"/>
        <color rgb="FF0000FF"/>
        <rFont val="Times New Roman"/>
        <family val="1"/>
      </rPr>
      <t xml:space="preserve">-3 </t>
    </r>
    <r>
      <rPr>
        <b/>
        <sz val="11"/>
        <color rgb="FF0000FF"/>
        <rFont val="Times New Roman"/>
        <family val="1"/>
      </rPr>
      <t>or 0.00105506</t>
    </r>
  </si>
  <si>
    <t>Multiply normal cubic meter by 1.055</t>
  </si>
  <si>
    <t>1. Natural Gas Separation/Processing</t>
  </si>
  <si>
    <t xml:space="preserve">    District cooling plants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</si>
</sst>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0______"/>
    <numFmt numFmtId="165" formatCode="@&quot; &quot;"/>
    <numFmt numFmtId="166" formatCode="0.00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9"/>
      <name val="Arial"/>
      <family val="2"/>
    </font>
    <font>
      <b/>
      <sz val="20"/>
      <name val="Times New Roman Baltic"/>
      <family val="1"/>
      <charset val="186"/>
    </font>
    <font>
      <sz val="11"/>
      <name val="Times New Roman Baltic"/>
      <family val="1"/>
      <charset val="186"/>
    </font>
    <font>
      <b/>
      <sz val="9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 Baltic"/>
      <family val="1"/>
      <charset val="186"/>
    </font>
    <font>
      <sz val="20"/>
      <name val="Times New Roman Baltic"/>
      <family val="1"/>
      <charset val="186"/>
    </font>
    <font>
      <sz val="9"/>
      <name val="Times New Roman Baltic"/>
      <family val="1"/>
      <charset val="186"/>
    </font>
    <font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b/>
      <sz val="11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9"/>
      <name val="Times New Roman Baltic"/>
      <family val="1"/>
      <charset val="186"/>
    </font>
    <font>
      <b/>
      <vertAlign val="superscript"/>
      <sz val="20"/>
      <name val="Times New Roman Baltic"/>
      <family val="1"/>
      <charset val="186"/>
    </font>
    <font>
      <vertAlign val="superscript"/>
      <sz val="11"/>
      <name val="Times New Roman Baltic"/>
      <family val="1"/>
      <charset val="186"/>
    </font>
    <font>
      <b/>
      <sz val="20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sz val="11"/>
      <name val="Times New Roman Baltic"/>
      <family val="1"/>
      <charset val="186"/>
    </font>
    <font>
      <b/>
      <sz val="11"/>
      <name val="ＭＳ Ｐゴシック"/>
      <family val="3"/>
      <charset val="128"/>
    </font>
    <font>
      <vertAlign val="superscript"/>
      <sz val="11"/>
      <name val="Times New Roman Baltic"/>
    </font>
    <font>
      <b/>
      <sz val="11"/>
      <name val="Times New Roman Baltic"/>
    </font>
    <font>
      <sz val="10"/>
      <name val="Arial"/>
      <family val="2"/>
    </font>
    <font>
      <b/>
      <sz val="12"/>
      <name val="Times New Roman Baltic"/>
      <family val="1"/>
      <charset val="186"/>
    </font>
    <font>
      <sz val="12"/>
      <name val="Times New Roman Baltic"/>
      <family val="1"/>
      <charset val="186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 New Roman"/>
      <family val="1"/>
    </font>
    <font>
      <vertAlign val="superscript"/>
      <sz val="9"/>
      <name val="Times New Roman Baltic"/>
    </font>
    <font>
      <b/>
      <i/>
      <sz val="9"/>
      <color rgb="FF0070C0"/>
      <name val="Times New Roman Baltic"/>
    </font>
    <font>
      <b/>
      <sz val="11"/>
      <color rgb="FF0070C0"/>
      <name val="Times New Roman"/>
      <family val="1"/>
    </font>
    <font>
      <b/>
      <sz val="11"/>
      <color rgb="FF0000FF"/>
      <name val="Times New Roman"/>
      <family val="1"/>
    </font>
    <font>
      <sz val="11"/>
      <color rgb="FF0000FF"/>
      <name val="Times New Roman"/>
      <family val="1"/>
    </font>
    <font>
      <b/>
      <vertAlign val="superscript"/>
      <sz val="11"/>
      <color rgb="FF0000FF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90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4" fillId="0" borderId="0"/>
    <xf numFmtId="0" fontId="43" fillId="0" borderId="0"/>
    <xf numFmtId="41" fontId="43" fillId="0" borderId="0" applyFont="0" applyFill="0" applyBorder="0" applyAlignment="0" applyProtection="0"/>
  </cellStyleXfs>
  <cellXfs count="596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8" fillId="0" borderId="2" xfId="0" applyFont="1" applyBorder="1" applyProtection="1"/>
    <xf numFmtId="0" fontId="9" fillId="0" borderId="3" xfId="0" applyFont="1" applyBorder="1" applyAlignment="1" applyProtection="1">
      <alignment horizontal="center"/>
    </xf>
    <xf numFmtId="0" fontId="8" fillId="0" borderId="4" xfId="0" applyFont="1" applyBorder="1" applyProtection="1"/>
    <xf numFmtId="0" fontId="9" fillId="0" borderId="5" xfId="0" applyFont="1" applyBorder="1" applyAlignment="1" applyProtection="1">
      <alignment horizontal="center"/>
    </xf>
    <xf numFmtId="0" fontId="8" fillId="0" borderId="6" xfId="0" applyFont="1" applyBorder="1" applyProtection="1"/>
    <xf numFmtId="0" fontId="9" fillId="0" borderId="7" xfId="0" quotePrefix="1" applyFont="1" applyFill="1" applyBorder="1" applyAlignment="1" applyProtection="1">
      <alignment horizontal="center"/>
    </xf>
    <xf numFmtId="0" fontId="6" fillId="0" borderId="10" xfId="0" applyFont="1" applyBorder="1"/>
    <xf numFmtId="0" fontId="6" fillId="0" borderId="7" xfId="0" applyFont="1" applyBorder="1"/>
    <xf numFmtId="0" fontId="8" fillId="0" borderId="11" xfId="0" applyFont="1" applyBorder="1" applyProtection="1"/>
    <xf numFmtId="0" fontId="9" fillId="0" borderId="8" xfId="0" applyFont="1" applyFill="1" applyBorder="1" applyAlignment="1" applyProtection="1">
      <alignment horizontal="center"/>
    </xf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6" fillId="0" borderId="4" xfId="0" applyFont="1" applyBorder="1" applyProtection="1"/>
    <xf numFmtId="0" fontId="6" fillId="0" borderId="13" xfId="0" applyFont="1" applyBorder="1" applyProtection="1"/>
    <xf numFmtId="0" fontId="6" fillId="0" borderId="12" xfId="0" applyFont="1" applyBorder="1" applyProtection="1"/>
    <xf numFmtId="0" fontId="6" fillId="0" borderId="14" xfId="0" quotePrefix="1" applyFont="1" applyFill="1" applyBorder="1" applyAlignment="1" applyProtection="1">
      <alignment horizontal="center"/>
    </xf>
    <xf numFmtId="0" fontId="6" fillId="0" borderId="15" xfId="0" applyFont="1" applyBorder="1" applyProtection="1"/>
    <xf numFmtId="0" fontId="6" fillId="0" borderId="16" xfId="0" applyFont="1" applyFill="1" applyBorder="1" applyAlignment="1" applyProtection="1">
      <alignment horizontal="center"/>
    </xf>
    <xf numFmtId="0" fontId="6" fillId="0" borderId="6" xfId="0" applyFont="1" applyBorder="1" applyProtection="1"/>
    <xf numFmtId="0" fontId="6" fillId="0" borderId="7" xfId="0" quotePrefix="1" applyFont="1" applyFill="1" applyBorder="1" applyAlignment="1" applyProtection="1">
      <alignment horizontal="center"/>
    </xf>
    <xf numFmtId="0" fontId="14" fillId="0" borderId="17" xfId="0" applyFont="1" applyBorder="1" applyProtection="1"/>
    <xf numFmtId="0" fontId="15" fillId="0" borderId="17" xfId="0" applyFont="1" applyBorder="1" applyAlignment="1" applyProtection="1">
      <alignment horizontal="center"/>
    </xf>
    <xf numFmtId="0" fontId="15" fillId="0" borderId="0" xfId="0" applyFont="1"/>
    <xf numFmtId="0" fontId="15" fillId="0" borderId="3" xfId="0" applyFont="1" applyBorder="1" applyAlignment="1" applyProtection="1">
      <alignment horizontal="center"/>
    </xf>
    <xf numFmtId="0" fontId="15" fillId="0" borderId="9" xfId="0" applyFont="1" applyBorder="1" applyAlignment="1" applyProtection="1">
      <alignment horizontal="center"/>
    </xf>
    <xf numFmtId="0" fontId="15" fillId="0" borderId="9" xfId="0" applyFont="1" applyBorder="1" applyAlignment="1">
      <alignment horizontal="center"/>
    </xf>
    <xf numFmtId="0" fontId="18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18" xfId="0" applyFont="1" applyBorder="1" applyProtection="1"/>
    <xf numFmtId="0" fontId="6" fillId="0" borderId="19" xfId="0" applyFont="1" applyBorder="1" applyProtection="1"/>
    <xf numFmtId="0" fontId="6" fillId="0" borderId="9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6" fillId="0" borderId="20" xfId="0" applyFont="1" applyBorder="1" applyProtection="1"/>
    <xf numFmtId="0" fontId="6" fillId="0" borderId="21" xfId="0" applyFont="1" applyBorder="1" applyAlignment="1" applyProtection="1">
      <alignment horizontal="center"/>
    </xf>
    <xf numFmtId="0" fontId="6" fillId="0" borderId="23" xfId="4" applyFont="1" applyFill="1" applyBorder="1" applyProtection="1"/>
    <xf numFmtId="0" fontId="14" fillId="0" borderId="1" xfId="0" applyFont="1" applyBorder="1"/>
    <xf numFmtId="0" fontId="14" fillId="0" borderId="18" xfId="0" applyFont="1" applyBorder="1" applyAlignment="1" applyProtection="1"/>
    <xf numFmtId="0" fontId="15" fillId="0" borderId="12" xfId="0" applyFont="1" applyBorder="1" applyAlignment="1" applyProtection="1"/>
    <xf numFmtId="0" fontId="15" fillId="0" borderId="8" xfId="0" applyFont="1" applyBorder="1" applyAlignment="1" applyProtection="1">
      <alignment horizontal="center"/>
    </xf>
    <xf numFmtId="0" fontId="6" fillId="0" borderId="12" xfId="0" applyFont="1" applyBorder="1" applyAlignment="1" applyProtection="1"/>
    <xf numFmtId="0" fontId="6" fillId="0" borderId="8" xfId="0" applyFont="1" applyBorder="1" applyAlignment="1" applyProtection="1">
      <alignment horizontal="center"/>
    </xf>
    <xf numFmtId="0" fontId="15" fillId="0" borderId="12" xfId="0" applyFont="1" applyBorder="1" applyAlignment="1" applyProtection="1">
      <alignment wrapText="1"/>
    </xf>
    <xf numFmtId="0" fontId="15" fillId="0" borderId="8" xfId="0" applyFont="1" applyBorder="1" applyAlignment="1">
      <alignment horizontal="center"/>
    </xf>
    <xf numFmtId="0" fontId="18" fillId="0" borderId="18" xfId="0" applyFont="1" applyBorder="1" applyAlignment="1" applyProtection="1">
      <alignment horizontal="left" vertical="center"/>
    </xf>
    <xf numFmtId="0" fontId="20" fillId="0" borderId="27" xfId="0" applyFont="1" applyBorder="1" applyAlignment="1" applyProtection="1">
      <alignment horizontal="center"/>
    </xf>
    <xf numFmtId="0" fontId="21" fillId="0" borderId="12" xfId="0" applyFont="1" applyBorder="1" applyAlignment="1" applyProtection="1">
      <alignment horizontal="left" indent="1"/>
    </xf>
    <xf numFmtId="0" fontId="6" fillId="0" borderId="28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left" wrapText="1" indent="2"/>
    </xf>
    <xf numFmtId="0" fontId="6" fillId="0" borderId="16" xfId="0" applyFont="1" applyBorder="1" applyAlignment="1" applyProtection="1">
      <alignment horizontal="center"/>
    </xf>
    <xf numFmtId="0" fontId="15" fillId="0" borderId="28" xfId="0" applyFont="1" applyBorder="1" applyAlignment="1" applyProtection="1">
      <alignment horizontal="center"/>
    </xf>
    <xf numFmtId="0" fontId="15" fillId="0" borderId="16" xfId="0" applyFont="1" applyBorder="1" applyAlignment="1" applyProtection="1">
      <alignment horizontal="center"/>
    </xf>
    <xf numFmtId="0" fontId="20" fillId="0" borderId="28" xfId="0" applyFont="1" applyBorder="1" applyAlignment="1" applyProtection="1">
      <alignment horizontal="center"/>
    </xf>
    <xf numFmtId="164" fontId="20" fillId="0" borderId="12" xfId="0" applyNumberFormat="1" applyFont="1" applyBorder="1" applyAlignment="1" applyProtection="1">
      <alignment horizontal="left" wrapText="1" indent="2"/>
    </xf>
    <xf numFmtId="0" fontId="20" fillId="0" borderId="16" xfId="0" applyFont="1" applyBorder="1" applyAlignment="1" applyProtection="1">
      <alignment horizontal="center"/>
    </xf>
    <xf numFmtId="0" fontId="20" fillId="0" borderId="19" xfId="0" applyFont="1" applyBorder="1" applyAlignment="1" applyProtection="1">
      <alignment horizontal="left" wrapText="1" indent="2"/>
    </xf>
    <xf numFmtId="0" fontId="6" fillId="0" borderId="0" xfId="0" applyFont="1" applyAlignment="1">
      <alignment horizontal="left"/>
    </xf>
    <xf numFmtId="164" fontId="20" fillId="0" borderId="29" xfId="0" applyNumberFormat="1" applyFont="1" applyBorder="1" applyAlignment="1" applyProtection="1">
      <alignment horizontal="left" wrapText="1" indent="2"/>
    </xf>
    <xf numFmtId="0" fontId="8" fillId="0" borderId="30" xfId="0" applyFont="1" applyFill="1" applyBorder="1" applyProtection="1"/>
    <xf numFmtId="0" fontId="8" fillId="0" borderId="0" xfId="0" applyFont="1" applyFill="1" applyBorder="1" applyProtection="1"/>
    <xf numFmtId="0" fontId="20" fillId="0" borderId="8" xfId="0" applyFont="1" applyBorder="1" applyAlignment="1" applyProtection="1">
      <alignment horizontal="center"/>
    </xf>
    <xf numFmtId="0" fontId="20" fillId="0" borderId="9" xfId="0" applyFont="1" applyBorder="1" applyAlignment="1" applyProtection="1">
      <alignment horizont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4" fillId="0" borderId="15" xfId="0" applyFont="1" applyBorder="1" applyProtection="1"/>
    <xf numFmtId="0" fontId="15" fillId="0" borderId="5" xfId="0" applyFont="1" applyBorder="1" applyAlignment="1">
      <alignment horizontal="center"/>
    </xf>
    <xf numFmtId="0" fontId="15" fillId="0" borderId="32" xfId="0" applyFont="1" applyBorder="1" applyAlignment="1" applyProtection="1">
      <alignment horizontal="center"/>
    </xf>
    <xf numFmtId="164" fontId="14" fillId="0" borderId="15" xfId="0" applyNumberFormat="1" applyFont="1" applyBorder="1" applyAlignment="1" applyProtection="1">
      <alignment horizontal="left" indent="1"/>
    </xf>
    <xf numFmtId="0" fontId="6" fillId="0" borderId="31" xfId="0" applyFont="1" applyBorder="1" applyAlignment="1" applyProtection="1">
      <alignment horizontal="left" wrapText="1" indent="2"/>
    </xf>
    <xf numFmtId="0" fontId="6" fillId="0" borderId="33" xfId="0" applyFont="1" applyBorder="1" applyAlignment="1" applyProtection="1">
      <alignment horizontal="center"/>
    </xf>
    <xf numFmtId="0" fontId="18" fillId="0" borderId="15" xfId="0" applyFont="1" applyBorder="1" applyAlignment="1" applyProtection="1">
      <alignment horizontal="left" indent="1"/>
    </xf>
    <xf numFmtId="0" fontId="15" fillId="0" borderId="33" xfId="0" applyFont="1" applyBorder="1" applyAlignment="1" applyProtection="1">
      <alignment horizontal="center"/>
    </xf>
    <xf numFmtId="0" fontId="6" fillId="0" borderId="3" xfId="0" quotePrefix="1" applyFont="1" applyBorder="1" applyAlignment="1" applyProtection="1">
      <alignment horizontal="center"/>
    </xf>
    <xf numFmtId="0" fontId="6" fillId="0" borderId="5" xfId="0" quotePrefix="1" applyFont="1" applyBorder="1" applyAlignment="1" applyProtection="1">
      <alignment horizontal="center"/>
    </xf>
    <xf numFmtId="0" fontId="6" fillId="0" borderId="34" xfId="0" quotePrefix="1" applyFont="1" applyFill="1" applyBorder="1" applyAlignment="1" applyProtection="1">
      <alignment horizontal="center"/>
    </xf>
    <xf numFmtId="165" fontId="6" fillId="0" borderId="21" xfId="4" applyNumberFormat="1" applyFont="1" applyBorder="1" applyAlignment="1" applyProtection="1">
      <alignment horizontal="center"/>
    </xf>
    <xf numFmtId="0" fontId="8" fillId="0" borderId="0" xfId="0" applyFont="1"/>
    <xf numFmtId="0" fontId="27" fillId="4" borderId="0" xfId="0" applyFont="1" applyFill="1" applyAlignment="1" applyProtection="1">
      <alignment horizontal="left"/>
    </xf>
    <xf numFmtId="0" fontId="28" fillId="4" borderId="0" xfId="0" applyFont="1" applyFill="1" applyProtection="1"/>
    <xf numFmtId="0" fontId="28" fillId="0" borderId="0" xfId="0" applyFont="1" applyProtection="1"/>
    <xf numFmtId="0" fontId="29" fillId="4" borderId="0" xfId="0" applyFont="1" applyFill="1" applyProtection="1"/>
    <xf numFmtId="0" fontId="30" fillId="0" borderId="43" xfId="0" quotePrefix="1" applyFont="1" applyFill="1" applyBorder="1" applyAlignment="1" applyProtection="1">
      <alignment horizontal="right"/>
    </xf>
    <xf numFmtId="0" fontId="30" fillId="0" borderId="43" xfId="0" applyFont="1" applyFill="1" applyBorder="1" applyAlignment="1" applyProtection="1">
      <alignment horizontal="right"/>
    </xf>
    <xf numFmtId="0" fontId="32" fillId="4" borderId="0" xfId="0" applyFont="1" applyFill="1" applyProtection="1"/>
    <xf numFmtId="0" fontId="28" fillId="0" borderId="43" xfId="0" applyFont="1" applyFill="1" applyBorder="1" applyProtection="1">
      <protection locked="0"/>
    </xf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0" fontId="12" fillId="0" borderId="0" xfId="0" applyFont="1" applyBorder="1" applyProtection="1"/>
    <xf numFmtId="0" fontId="13" fillId="0" borderId="1" xfId="0" applyFont="1" applyBorder="1" applyProtection="1"/>
    <xf numFmtId="0" fontId="16" fillId="0" borderId="0" xfId="0" applyFont="1" applyProtection="1"/>
    <xf numFmtId="0" fontId="17" fillId="0" borderId="0" xfId="0" applyFont="1" applyBorder="1" applyProtection="1"/>
    <xf numFmtId="0" fontId="18" fillId="0" borderId="1" xfId="0" applyFont="1" applyBorder="1" applyProtection="1"/>
    <xf numFmtId="0" fontId="6" fillId="0" borderId="1" xfId="0" applyFont="1" applyBorder="1" applyProtection="1"/>
    <xf numFmtId="0" fontId="15" fillId="0" borderId="0" xfId="0" applyFont="1" applyProtection="1"/>
    <xf numFmtId="40" fontId="6" fillId="0" borderId="0" xfId="2" applyNumberFormat="1" applyFont="1" applyProtection="1"/>
    <xf numFmtId="0" fontId="12" fillId="0" borderId="0" xfId="0" applyFont="1" applyProtection="1"/>
    <xf numFmtId="0" fontId="11" fillId="0" borderId="0" xfId="0" applyFont="1" applyProtection="1"/>
    <xf numFmtId="0" fontId="5" fillId="0" borderId="0" xfId="0" applyFont="1" applyAlignment="1" applyProtection="1">
      <alignment horizontal="left"/>
    </xf>
    <xf numFmtId="0" fontId="20" fillId="0" borderId="0" xfId="0" applyFont="1" applyBorder="1" applyProtection="1"/>
    <xf numFmtId="0" fontId="21" fillId="0" borderId="1" xfId="0" applyFont="1" applyBorder="1" applyProtection="1"/>
    <xf numFmtId="0" fontId="15" fillId="0" borderId="10" xfId="0" applyFont="1" applyBorder="1" applyProtection="1"/>
    <xf numFmtId="0" fontId="15" fillId="0" borderId="7" xfId="0" applyFont="1" applyBorder="1" applyProtection="1"/>
    <xf numFmtId="0" fontId="20" fillId="0" borderId="0" xfId="0" applyFont="1" applyProtection="1"/>
    <xf numFmtId="0" fontId="6" fillId="0" borderId="0" xfId="0" applyFont="1" applyFill="1" applyProtection="1"/>
    <xf numFmtId="0" fontId="15" fillId="0" borderId="12" xfId="0" applyFont="1" applyBorder="1" applyProtection="1"/>
    <xf numFmtId="0" fontId="15" fillId="0" borderId="31" xfId="0" applyFont="1" applyBorder="1" applyProtection="1"/>
    <xf numFmtId="0" fontId="5" fillId="0" borderId="0" xfId="0" applyFont="1" applyBorder="1" applyProtection="1"/>
    <xf numFmtId="3" fontId="6" fillId="3" borderId="2" xfId="0" applyNumberFormat="1" applyFont="1" applyFill="1" applyBorder="1" applyAlignment="1" applyProtection="1">
      <alignment horizontal="center"/>
    </xf>
    <xf numFmtId="3" fontId="6" fillId="3" borderId="40" xfId="0" applyNumberFormat="1" applyFont="1" applyFill="1" applyBorder="1" applyAlignment="1" applyProtection="1">
      <alignment horizontal="center"/>
    </xf>
    <xf numFmtId="3" fontId="6" fillId="3" borderId="4" xfId="0" applyNumberFormat="1" applyFont="1" applyFill="1" applyBorder="1" applyAlignment="1" applyProtection="1">
      <alignment horizontal="center"/>
    </xf>
    <xf numFmtId="3" fontId="6" fillId="3" borderId="36" xfId="0" applyNumberFormat="1" applyFont="1" applyFill="1" applyBorder="1" applyAlignment="1" applyProtection="1">
      <alignment horizontal="center"/>
    </xf>
    <xf numFmtId="0" fontId="6" fillId="0" borderId="30" xfId="0" applyFont="1" applyBorder="1" applyProtection="1"/>
    <xf numFmtId="0" fontId="8" fillId="0" borderId="0" xfId="0" applyFont="1" applyProtection="1"/>
    <xf numFmtId="0" fontId="5" fillId="0" borderId="0" xfId="3" applyFont="1" applyProtection="1">
      <alignment vertical="center"/>
    </xf>
    <xf numFmtId="0" fontId="1" fillId="0" borderId="0" xfId="3">
      <alignment vertical="center"/>
    </xf>
    <xf numFmtId="0" fontId="1" fillId="0" borderId="0" xfId="3" applyAlignment="1">
      <alignment horizontal="center" vertical="center"/>
    </xf>
    <xf numFmtId="0" fontId="27" fillId="0" borderId="0" xfId="3" applyFont="1" applyProtection="1">
      <alignment vertical="center"/>
    </xf>
    <xf numFmtId="0" fontId="40" fillId="0" borderId="0" xfId="3" applyFont="1">
      <alignment vertical="center"/>
    </xf>
    <xf numFmtId="0" fontId="1" fillId="0" borderId="0" xfId="3" applyFill="1" applyBorder="1" applyAlignment="1">
      <alignment horizontal="center" vertical="center"/>
    </xf>
    <xf numFmtId="0" fontId="1" fillId="3" borderId="58" xfId="3" applyFill="1" applyBorder="1" applyAlignment="1">
      <alignment horizontal="center" vertical="center"/>
    </xf>
    <xf numFmtId="0" fontId="1" fillId="0" borderId="59" xfId="3" applyBorder="1" applyAlignment="1">
      <alignment horizontal="center" vertical="center"/>
    </xf>
    <xf numFmtId="0" fontId="1" fillId="0" borderId="54" xfId="3" applyBorder="1" applyAlignment="1">
      <alignment horizontal="center" vertical="center"/>
    </xf>
    <xf numFmtId="0" fontId="1" fillId="0" borderId="60" xfId="3" applyBorder="1" applyAlignment="1">
      <alignment horizontal="center" vertical="center"/>
    </xf>
    <xf numFmtId="0" fontId="1" fillId="0" borderId="61" xfId="3" applyBorder="1" applyAlignment="1">
      <alignment horizontal="center" vertical="center"/>
    </xf>
    <xf numFmtId="0" fontId="1" fillId="0" borderId="62" xfId="3" applyBorder="1" applyAlignment="1">
      <alignment horizontal="center" vertical="center"/>
    </xf>
    <xf numFmtId="0" fontId="1" fillId="0" borderId="63" xfId="3" applyBorder="1" applyAlignment="1">
      <alignment horizontal="center" vertical="center"/>
    </xf>
    <xf numFmtId="0" fontId="1" fillId="0" borderId="64" xfId="3" applyBorder="1" applyAlignment="1">
      <alignment horizontal="center" vertical="center"/>
    </xf>
    <xf numFmtId="0" fontId="1" fillId="0" borderId="36" xfId="3" applyBorder="1" applyAlignment="1">
      <alignment horizontal="center" vertical="center"/>
    </xf>
    <xf numFmtId="0" fontId="1" fillId="0" borderId="65" xfId="3" applyBorder="1" applyAlignment="1">
      <alignment horizontal="center" vertical="center"/>
    </xf>
    <xf numFmtId="0" fontId="1" fillId="0" borderId="66" xfId="3" applyBorder="1" applyAlignment="1">
      <alignment horizontal="center" vertical="center"/>
    </xf>
    <xf numFmtId="0" fontId="1" fillId="0" borderId="67" xfId="3" applyBorder="1">
      <alignment vertical="center"/>
    </xf>
    <xf numFmtId="0" fontId="1" fillId="0" borderId="68" xfId="3" applyFill="1" applyBorder="1" applyAlignment="1">
      <alignment horizontal="center" vertical="center"/>
    </xf>
    <xf numFmtId="0" fontId="1" fillId="0" borderId="69" xfId="3" applyBorder="1" applyAlignment="1">
      <alignment horizontal="center" vertical="center"/>
    </xf>
    <xf numFmtId="0" fontId="1" fillId="0" borderId="70" xfId="3" applyBorder="1" applyAlignment="1">
      <alignment horizontal="center" vertical="center"/>
    </xf>
    <xf numFmtId="0" fontId="1" fillId="0" borderId="71" xfId="3" applyBorder="1" applyAlignment="1">
      <alignment horizontal="center" vertical="center"/>
    </xf>
    <xf numFmtId="0" fontId="1" fillId="0" borderId="72" xfId="3" applyBorder="1" applyAlignment="1">
      <alignment horizontal="center" vertical="center"/>
    </xf>
    <xf numFmtId="0" fontId="1" fillId="0" borderId="73" xfId="3" applyBorder="1">
      <alignment vertical="center"/>
    </xf>
    <xf numFmtId="0" fontId="28" fillId="0" borderId="43" xfId="0" applyFont="1" applyFill="1" applyBorder="1" applyAlignment="1" applyProtection="1">
      <alignment horizontal="left"/>
      <protection locked="0"/>
    </xf>
    <xf numFmtId="0" fontId="28" fillId="0" borderId="0" xfId="0" applyFont="1" applyProtection="1">
      <protection locked="0"/>
    </xf>
    <xf numFmtId="0" fontId="6" fillId="0" borderId="12" xfId="0" applyFont="1" applyFill="1" applyBorder="1" applyAlignment="1" applyProtection="1"/>
    <xf numFmtId="0" fontId="6" fillId="0" borderId="29" xfId="0" applyFont="1" applyBorder="1" applyAlignment="1" applyProtection="1">
      <alignment wrapText="1"/>
    </xf>
    <xf numFmtId="0" fontId="6" fillId="0" borderId="31" xfId="0" applyFont="1" applyBorder="1" applyAlignment="1" applyProtection="1"/>
    <xf numFmtId="0" fontId="6" fillId="0" borderId="12" xfId="0" applyFont="1" applyBorder="1" applyAlignment="1" applyProtection="1">
      <alignment wrapText="1"/>
    </xf>
    <xf numFmtId="0" fontId="6" fillId="0" borderId="19" xfId="0" applyFont="1" applyBorder="1" applyAlignment="1" applyProtection="1"/>
    <xf numFmtId="0" fontId="6" fillId="0" borderId="11" xfId="0" applyFont="1" applyBorder="1" applyProtection="1"/>
    <xf numFmtId="0" fontId="6" fillId="0" borderId="8" xfId="0" quotePrefix="1" applyFont="1" applyBorder="1" applyAlignment="1" applyProtection="1">
      <alignment horizontal="center"/>
    </xf>
    <xf numFmtId="40" fontId="6" fillId="0" borderId="12" xfId="1" applyFont="1" applyBorder="1" applyProtection="1"/>
    <xf numFmtId="0" fontId="6" fillId="10" borderId="12" xfId="0" applyFont="1" applyFill="1" applyBorder="1" applyAlignment="1" applyProtection="1">
      <alignment horizontal="center"/>
    </xf>
    <xf numFmtId="0" fontId="6" fillId="10" borderId="37" xfId="0" applyFont="1" applyFill="1" applyBorder="1" applyAlignment="1" applyProtection="1">
      <alignment horizontal="center"/>
    </xf>
    <xf numFmtId="0" fontId="6" fillId="10" borderId="8" xfId="0" applyFont="1" applyFill="1" applyBorder="1" applyAlignment="1" applyProtection="1">
      <alignment horizontal="center"/>
    </xf>
    <xf numFmtId="0" fontId="6" fillId="10" borderId="12" xfId="0" applyFont="1" applyFill="1" applyBorder="1" applyAlignment="1">
      <alignment horizontal="center"/>
    </xf>
    <xf numFmtId="0" fontId="6" fillId="10" borderId="37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44" fillId="0" borderId="0" xfId="5" applyFont="1" applyFill="1" applyProtection="1"/>
    <xf numFmtId="0" fontId="45" fillId="0" borderId="0" xfId="5" applyFont="1" applyFill="1" applyProtection="1"/>
    <xf numFmtId="0" fontId="6" fillId="0" borderId="0" xfId="5" applyFont="1" applyFill="1" applyBorder="1" applyProtection="1"/>
    <xf numFmtId="0" fontId="5" fillId="0" borderId="0" xfId="5" applyFont="1" applyFill="1" applyBorder="1" applyProtection="1"/>
    <xf numFmtId="0" fontId="6" fillId="0" borderId="0" xfId="5" applyFont="1" applyFill="1" applyProtection="1"/>
    <xf numFmtId="0" fontId="8" fillId="0" borderId="2" xfId="5" applyFont="1" applyFill="1" applyBorder="1" applyProtection="1"/>
    <xf numFmtId="0" fontId="9" fillId="0" borderId="3" xfId="5" applyFont="1" applyFill="1" applyBorder="1" applyAlignment="1" applyProtection="1">
      <alignment horizontal="center"/>
    </xf>
    <xf numFmtId="0" fontId="8" fillId="0" borderId="22" xfId="5" applyFont="1" applyFill="1" applyBorder="1" applyProtection="1"/>
    <xf numFmtId="0" fontId="9" fillId="0" borderId="9" xfId="5" applyFont="1" applyFill="1" applyBorder="1" applyAlignment="1" applyProtection="1">
      <alignment horizontal="center"/>
    </xf>
    <xf numFmtId="0" fontId="8" fillId="0" borderId="0" xfId="5" applyFont="1" applyFill="1" applyBorder="1" applyProtection="1"/>
    <xf numFmtId="0" fontId="9" fillId="0" borderId="0" xfId="5" applyFont="1" applyFill="1" applyBorder="1" applyAlignment="1" applyProtection="1">
      <alignment horizontal="center"/>
    </xf>
    <xf numFmtId="0" fontId="28" fillId="0" borderId="0" xfId="0" applyFont="1" applyFill="1" applyProtection="1"/>
    <xf numFmtId="0" fontId="27" fillId="0" borderId="0" xfId="0" applyFont="1" applyFill="1" applyAlignment="1" applyProtection="1">
      <alignment horizontal="left"/>
    </xf>
    <xf numFmtId="0" fontId="46" fillId="0" borderId="0" xfId="4" applyFont="1" applyFill="1" applyProtection="1"/>
    <xf numFmtId="0" fontId="28" fillId="0" borderId="0" xfId="0" applyFont="1" applyFill="1" applyBorder="1" applyProtection="1"/>
    <xf numFmtId="0" fontId="28" fillId="0" borderId="0" xfId="0" applyNumberFormat="1" applyFont="1" applyFill="1" applyProtection="1"/>
    <xf numFmtId="0" fontId="28" fillId="10" borderId="12" xfId="0" applyNumberFormat="1" applyFont="1" applyFill="1" applyBorder="1" applyAlignment="1" applyProtection="1">
      <alignment horizontal="center"/>
    </xf>
    <xf numFmtId="0" fontId="28" fillId="10" borderId="37" xfId="0" applyNumberFormat="1" applyFont="1" applyFill="1" applyBorder="1" applyAlignment="1" applyProtection="1">
      <alignment horizontal="center"/>
    </xf>
    <xf numFmtId="0" fontId="28" fillId="10" borderId="9" xfId="0" applyNumberFormat="1" applyFont="1" applyFill="1" applyBorder="1" applyAlignment="1" applyProtection="1">
      <alignment horizontal="center"/>
    </xf>
    <xf numFmtId="0" fontId="28" fillId="10" borderId="19" xfId="0" applyNumberFormat="1" applyFont="1" applyFill="1" applyBorder="1" applyAlignment="1" applyProtection="1">
      <alignment horizontal="center"/>
    </xf>
    <xf numFmtId="0" fontId="28" fillId="10" borderId="54" xfId="0" applyNumberFormat="1" applyFont="1" applyFill="1" applyBorder="1" applyAlignment="1" applyProtection="1">
      <alignment horizontal="center"/>
    </xf>
    <xf numFmtId="0" fontId="6" fillId="10" borderId="12" xfId="0" applyFont="1" applyFill="1" applyBorder="1" applyAlignment="1" applyProtection="1">
      <alignment horizontal="center" vertical="center" wrapText="1"/>
    </xf>
    <xf numFmtId="0" fontId="6" fillId="10" borderId="37" xfId="0" applyFont="1" applyFill="1" applyBorder="1" applyAlignment="1" applyProtection="1">
      <alignment horizontal="center" vertical="center"/>
    </xf>
    <xf numFmtId="0" fontId="6" fillId="10" borderId="8" xfId="0" applyFont="1" applyFill="1" applyBorder="1" applyAlignment="1" applyProtection="1">
      <alignment horizontal="center" vertical="center"/>
    </xf>
    <xf numFmtId="0" fontId="6" fillId="10" borderId="12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8" fillId="10" borderId="37" xfId="0" applyNumberFormat="1" applyFont="1" applyFill="1" applyBorder="1" applyAlignment="1" applyProtection="1">
      <alignment horizontal="center" vertical="center"/>
    </xf>
    <xf numFmtId="0" fontId="28" fillId="10" borderId="8" xfId="0" applyNumberFormat="1" applyFont="1" applyFill="1" applyBorder="1" applyAlignment="1" applyProtection="1">
      <alignment horizontal="center" vertical="center"/>
    </xf>
    <xf numFmtId="0" fontId="28" fillId="10" borderId="12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46" fillId="0" borderId="0" xfId="0" applyFont="1"/>
    <xf numFmtId="166" fontId="28" fillId="0" borderId="0" xfId="0" applyNumberFormat="1" applyFont="1"/>
    <xf numFmtId="0" fontId="3" fillId="0" borderId="0" xfId="0" applyFont="1" applyProtection="1"/>
    <xf numFmtId="0" fontId="53" fillId="0" borderId="0" xfId="0" applyFont="1" applyProtection="1"/>
    <xf numFmtId="0" fontId="52" fillId="9" borderId="37" xfId="0" applyFont="1" applyFill="1" applyBorder="1" applyProtection="1"/>
    <xf numFmtId="0" fontId="53" fillId="9" borderId="37" xfId="0" applyFont="1" applyFill="1" applyBorder="1" applyProtection="1"/>
    <xf numFmtId="40" fontId="15" fillId="0" borderId="23" xfId="2" applyNumberFormat="1" applyFont="1" applyFill="1" applyBorder="1" applyAlignment="1" applyProtection="1">
      <alignment horizontal="right"/>
      <protection locked="0"/>
    </xf>
    <xf numFmtId="40" fontId="15" fillId="0" borderId="88" xfId="2" applyNumberFormat="1" applyFont="1" applyFill="1" applyBorder="1" applyAlignment="1" applyProtection="1">
      <alignment horizontal="right"/>
      <protection locked="0"/>
    </xf>
    <xf numFmtId="40" fontId="15" fillId="0" borderId="21" xfId="2" applyNumberFormat="1" applyFont="1" applyFill="1" applyBorder="1" applyAlignment="1" applyProtection="1">
      <alignment horizontal="right"/>
      <protection locked="0"/>
    </xf>
    <xf numFmtId="0" fontId="15" fillId="0" borderId="23" xfId="2" applyNumberFormat="1" applyFont="1" applyFill="1" applyBorder="1" applyAlignment="1" applyProtection="1">
      <alignment horizontal="right"/>
      <protection locked="0"/>
    </xf>
    <xf numFmtId="0" fontId="15" fillId="0" borderId="88" xfId="2" applyNumberFormat="1" applyFont="1" applyFill="1" applyBorder="1" applyAlignment="1" applyProtection="1">
      <alignment horizontal="right"/>
      <protection locked="0"/>
    </xf>
    <xf numFmtId="0" fontId="15" fillId="0" borderId="21" xfId="2" applyNumberFormat="1" applyFont="1" applyFill="1" applyBorder="1" applyAlignment="1" applyProtection="1">
      <alignment horizontal="right"/>
      <protection locked="0"/>
    </xf>
    <xf numFmtId="3" fontId="6" fillId="2" borderId="12" xfId="2" applyNumberFormat="1" applyFont="1" applyFill="1" applyBorder="1" applyAlignment="1" applyProtection="1"/>
    <xf numFmtId="3" fontId="6" fillId="2" borderId="37" xfId="2" applyNumberFormat="1" applyFont="1" applyFill="1" applyBorder="1" applyAlignment="1" applyProtection="1"/>
    <xf numFmtId="3" fontId="6" fillId="2" borderId="8" xfId="2" applyNumberFormat="1" applyFont="1" applyFill="1" applyBorder="1" applyAlignment="1" applyProtection="1"/>
    <xf numFmtId="3" fontId="6" fillId="3" borderId="12" xfId="2" applyNumberFormat="1" applyFont="1" applyFill="1" applyBorder="1" applyAlignment="1" applyProtection="1">
      <alignment horizontal="center"/>
    </xf>
    <xf numFmtId="3" fontId="6" fillId="3" borderId="37" xfId="2" applyNumberFormat="1" applyFont="1" applyFill="1" applyBorder="1" applyAlignment="1" applyProtection="1">
      <alignment horizontal="center"/>
    </xf>
    <xf numFmtId="3" fontId="6" fillId="3" borderId="8" xfId="2" applyNumberFormat="1" applyFont="1" applyFill="1" applyBorder="1" applyAlignment="1" applyProtection="1">
      <alignment horizontal="center"/>
    </xf>
    <xf numFmtId="3" fontId="6" fillId="0" borderId="12" xfId="2" applyNumberFormat="1" applyFont="1" applyFill="1" applyBorder="1" applyAlignment="1" applyProtection="1">
      <protection locked="0"/>
    </xf>
    <xf numFmtId="3" fontId="6" fillId="0" borderId="37" xfId="2" applyNumberFormat="1" applyFont="1" applyFill="1" applyBorder="1" applyAlignment="1" applyProtection="1">
      <protection locked="0"/>
    </xf>
    <xf numFmtId="3" fontId="6" fillId="9" borderId="8" xfId="2" applyNumberFormat="1" applyFont="1" applyFill="1" applyBorder="1" applyAlignment="1" applyProtection="1">
      <protection locked="0"/>
    </xf>
    <xf numFmtId="3" fontId="6" fillId="9" borderId="8" xfId="2" applyNumberFormat="1" applyFont="1" applyFill="1" applyBorder="1" applyAlignment="1" applyProtection="1"/>
    <xf numFmtId="3" fontId="6" fillId="0" borderId="12" xfId="2" applyNumberFormat="1" applyFont="1" applyBorder="1" applyAlignment="1" applyProtection="1">
      <alignment horizontal="right"/>
      <protection locked="0"/>
    </xf>
    <xf numFmtId="3" fontId="6" fillId="0" borderId="37" xfId="2" applyNumberFormat="1" applyFont="1" applyBorder="1" applyAlignment="1" applyProtection="1">
      <alignment horizontal="right"/>
      <protection locked="0"/>
    </xf>
    <xf numFmtId="3" fontId="6" fillId="9" borderId="8" xfId="2" applyNumberFormat="1" applyFont="1" applyFill="1" applyBorder="1" applyAlignment="1" applyProtection="1">
      <alignment horizontal="right"/>
      <protection locked="0"/>
    </xf>
    <xf numFmtId="3" fontId="6" fillId="0" borderId="12" xfId="2" applyNumberFormat="1" applyFont="1" applyFill="1" applyBorder="1" applyAlignment="1" applyProtection="1"/>
    <xf numFmtId="3" fontId="6" fillId="0" borderId="37" xfId="2" applyNumberFormat="1" applyFont="1" applyFill="1" applyBorder="1" applyAlignment="1" applyProtection="1"/>
    <xf numFmtId="3" fontId="6" fillId="0" borderId="12" xfId="2" applyNumberFormat="1" applyFont="1" applyFill="1" applyBorder="1" applyAlignment="1" applyProtection="1">
      <alignment horizontal="right"/>
    </xf>
    <xf numFmtId="3" fontId="6" fillId="0" borderId="37" xfId="2" applyNumberFormat="1" applyFont="1" applyFill="1" applyBorder="1" applyAlignment="1" applyProtection="1">
      <alignment horizontal="right"/>
    </xf>
    <xf numFmtId="3" fontId="6" fillId="9" borderId="8" xfId="2" applyNumberFormat="1" applyFont="1" applyFill="1" applyBorder="1" applyAlignment="1" applyProtection="1">
      <alignment horizontal="right"/>
    </xf>
    <xf numFmtId="3" fontId="6" fillId="2" borderId="12" xfId="2" applyNumberFormat="1" applyFont="1" applyFill="1" applyBorder="1" applyAlignment="1" applyProtection="1">
      <alignment horizontal="right"/>
    </xf>
    <xf numFmtId="3" fontId="6" fillId="2" borderId="37" xfId="2" applyNumberFormat="1" applyFont="1" applyFill="1" applyBorder="1" applyAlignment="1" applyProtection="1">
      <alignment horizontal="right"/>
    </xf>
    <xf numFmtId="3" fontId="6" fillId="2" borderId="8" xfId="2" applyNumberFormat="1" applyFont="1" applyFill="1" applyBorder="1" applyAlignment="1" applyProtection="1">
      <alignment horizontal="right"/>
    </xf>
    <xf numFmtId="3" fontId="6" fillId="2" borderId="19" xfId="2" applyNumberFormat="1" applyFont="1" applyFill="1" applyBorder="1" applyAlignment="1" applyProtection="1">
      <alignment horizontal="right"/>
    </xf>
    <xf numFmtId="3" fontId="6" fillId="2" borderId="54" xfId="2" applyNumberFormat="1" applyFont="1" applyFill="1" applyBorder="1" applyAlignment="1" applyProtection="1">
      <alignment horizontal="right"/>
    </xf>
    <xf numFmtId="3" fontId="6" fillId="9" borderId="9" xfId="2" applyNumberFormat="1" applyFont="1" applyFill="1" applyBorder="1" applyAlignment="1" applyProtection="1">
      <alignment horizontal="right"/>
    </xf>
    <xf numFmtId="3" fontId="6" fillId="2" borderId="9" xfId="2" applyNumberFormat="1" applyFont="1" applyFill="1" applyBorder="1" applyAlignment="1" applyProtection="1">
      <alignment horizontal="right"/>
    </xf>
    <xf numFmtId="3" fontId="15" fillId="0" borderId="17" xfId="2" applyNumberFormat="1" applyFont="1" applyFill="1" applyBorder="1" applyAlignment="1" applyProtection="1">
      <alignment horizontal="center"/>
    </xf>
    <xf numFmtId="3" fontId="15" fillId="0" borderId="17" xfId="2" applyNumberFormat="1" applyFont="1" applyBorder="1" applyAlignment="1" applyProtection="1">
      <alignment horizontal="center"/>
    </xf>
    <xf numFmtId="3" fontId="15" fillId="0" borderId="18" xfId="2" applyNumberFormat="1" applyFont="1" applyFill="1" applyBorder="1" applyAlignment="1" applyProtection="1">
      <alignment horizontal="right"/>
      <protection locked="0"/>
    </xf>
    <xf numFmtId="3" fontId="15" fillId="0" borderId="40" xfId="2" applyNumberFormat="1" applyFont="1" applyFill="1" applyBorder="1" applyAlignment="1" applyProtection="1">
      <alignment horizontal="right"/>
      <protection locked="0"/>
    </xf>
    <xf numFmtId="3" fontId="15" fillId="0" borderId="3" xfId="2" applyNumberFormat="1" applyFont="1" applyFill="1" applyBorder="1" applyAlignment="1" applyProtection="1">
      <alignment horizontal="right"/>
      <protection locked="0"/>
    </xf>
    <xf numFmtId="3" fontId="15" fillId="0" borderId="19" xfId="2" applyNumberFormat="1" applyFont="1" applyFill="1" applyBorder="1" applyAlignment="1" applyProtection="1">
      <alignment horizontal="right"/>
      <protection locked="0"/>
    </xf>
    <xf numFmtId="3" fontId="15" fillId="0" borderId="54" xfId="2" applyNumberFormat="1" applyFont="1" applyFill="1" applyBorder="1" applyAlignment="1" applyProtection="1">
      <alignment horizontal="right"/>
      <protection locked="0"/>
    </xf>
    <xf numFmtId="3" fontId="15" fillId="0" borderId="9" xfId="2" applyNumberFormat="1" applyFont="1" applyFill="1" applyBorder="1" applyAlignment="1" applyProtection="1">
      <alignment horizontal="right"/>
      <protection locked="0"/>
    </xf>
    <xf numFmtId="3" fontId="6" fillId="0" borderId="0" xfId="2" applyNumberFormat="1" applyFont="1" applyFill="1" applyAlignment="1" applyProtection="1">
      <alignment horizontal="center"/>
    </xf>
    <xf numFmtId="3" fontId="6" fillId="0" borderId="0" xfId="2" applyNumberFormat="1" applyFont="1" applyBorder="1" applyAlignment="1" applyProtection="1">
      <alignment horizontal="center"/>
    </xf>
    <xf numFmtId="3" fontId="15" fillId="8" borderId="18" xfId="2" applyNumberFormat="1" applyFont="1" applyFill="1" applyBorder="1" applyAlignment="1" applyProtection="1">
      <alignment horizontal="right"/>
      <protection locked="0"/>
    </xf>
    <xf numFmtId="3" fontId="15" fillId="8" borderId="40" xfId="2" applyNumberFormat="1" applyFont="1" applyFill="1" applyBorder="1" applyAlignment="1" applyProtection="1">
      <alignment horizontal="right"/>
      <protection locked="0"/>
    </xf>
    <xf numFmtId="3" fontId="15" fillId="8" borderId="3" xfId="2" applyNumberFormat="1" applyFont="1" applyFill="1" applyBorder="1" applyAlignment="1" applyProtection="1">
      <alignment horizontal="right"/>
      <protection locked="0"/>
    </xf>
    <xf numFmtId="3" fontId="15" fillId="8" borderId="19" xfId="2" applyNumberFormat="1" applyFont="1" applyFill="1" applyBorder="1" applyAlignment="1" applyProtection="1">
      <alignment horizontal="right"/>
      <protection locked="0"/>
    </xf>
    <xf numFmtId="3" fontId="15" fillId="8" borderId="54" xfId="2" applyNumberFormat="1" applyFont="1" applyFill="1" applyBorder="1" applyAlignment="1" applyProtection="1">
      <alignment horizontal="right"/>
      <protection locked="0"/>
    </xf>
    <xf numFmtId="3" fontId="15" fillId="8" borderId="9" xfId="2" applyNumberFormat="1" applyFont="1" applyFill="1" applyBorder="1" applyAlignment="1" applyProtection="1">
      <alignment horizontal="right"/>
      <protection locked="0"/>
    </xf>
    <xf numFmtId="3" fontId="6" fillId="0" borderId="0" xfId="2" applyNumberFormat="1" applyFont="1" applyFill="1" applyBorder="1" applyAlignment="1" applyProtection="1">
      <alignment horizontal="center"/>
    </xf>
    <xf numFmtId="3" fontId="15" fillId="0" borderId="23" xfId="2" applyNumberFormat="1" applyFont="1" applyFill="1" applyBorder="1" applyAlignment="1" applyProtection="1">
      <alignment horizontal="right"/>
      <protection locked="0"/>
    </xf>
    <xf numFmtId="3" fontId="15" fillId="0" borderId="88" xfId="2" applyNumberFormat="1" applyFont="1" applyFill="1" applyBorder="1" applyAlignment="1" applyProtection="1">
      <alignment horizontal="right"/>
      <protection locked="0"/>
    </xf>
    <xf numFmtId="3" fontId="15" fillId="0" borderId="21" xfId="2" applyNumberFormat="1" applyFont="1" applyFill="1" applyBorder="1" applyAlignment="1" applyProtection="1">
      <alignment horizontal="right"/>
      <protection locked="0"/>
    </xf>
    <xf numFmtId="3" fontId="28" fillId="9" borderId="2" xfId="0" applyNumberFormat="1" applyFont="1" applyFill="1" applyBorder="1" applyProtection="1"/>
    <xf numFmtId="3" fontId="28" fillId="9" borderId="82" xfId="0" applyNumberFormat="1" applyFont="1" applyFill="1" applyBorder="1" applyProtection="1"/>
    <xf numFmtId="3" fontId="28" fillId="9" borderId="48" xfId="0" applyNumberFormat="1" applyFont="1" applyFill="1" applyBorder="1" applyAlignment="1" applyProtection="1">
      <alignment horizontal="center"/>
    </xf>
    <xf numFmtId="3" fontId="28" fillId="9" borderId="18" xfId="1" applyNumberFormat="1" applyFont="1" applyFill="1" applyBorder="1" applyAlignment="1" applyProtection="1">
      <alignment horizontal="right"/>
    </xf>
    <xf numFmtId="3" fontId="28" fillId="9" borderId="40" xfId="0" applyNumberFormat="1" applyFont="1" applyFill="1" applyBorder="1" applyAlignment="1" applyProtection="1">
      <alignment horizontal="right"/>
    </xf>
    <xf numFmtId="3" fontId="28" fillId="9" borderId="56" xfId="0" applyNumberFormat="1" applyFont="1" applyFill="1" applyBorder="1" applyProtection="1"/>
    <xf numFmtId="3" fontId="28" fillId="9" borderId="18" xfId="0" applyNumberFormat="1" applyFont="1" applyFill="1" applyBorder="1" applyProtection="1"/>
    <xf numFmtId="3" fontId="28" fillId="9" borderId="40" xfId="0" applyNumberFormat="1" applyFont="1" applyFill="1" applyBorder="1" applyProtection="1"/>
    <xf numFmtId="3" fontId="28" fillId="9" borderId="3" xfId="0" applyNumberFormat="1" applyFont="1" applyFill="1" applyBorder="1" applyProtection="1"/>
    <xf numFmtId="3" fontId="28" fillId="0" borderId="11" xfId="0" applyNumberFormat="1" applyFont="1" applyFill="1" applyBorder="1" applyProtection="1"/>
    <xf numFmtId="3" fontId="28" fillId="0" borderId="51" xfId="0" applyNumberFormat="1" applyFont="1" applyFill="1" applyBorder="1" applyProtection="1"/>
    <xf numFmtId="3" fontId="28" fillId="0" borderId="52" xfId="0" applyNumberFormat="1" applyFont="1" applyFill="1" applyBorder="1" applyAlignment="1" applyProtection="1">
      <alignment horizontal="center"/>
    </xf>
    <xf numFmtId="3" fontId="28" fillId="0" borderId="12" xfId="0" applyNumberFormat="1" applyFont="1" applyFill="1" applyBorder="1" applyAlignment="1" applyProtection="1">
      <alignment horizontal="right"/>
      <protection locked="0"/>
    </xf>
    <xf numFmtId="3" fontId="28" fillId="0" borderId="37" xfId="0" applyNumberFormat="1" applyFont="1" applyFill="1" applyBorder="1" applyAlignment="1" applyProtection="1">
      <alignment horizontal="right"/>
      <protection locked="0"/>
    </xf>
    <xf numFmtId="3" fontId="28" fillId="9" borderId="52" xfId="0" applyNumberFormat="1" applyFont="1" applyFill="1" applyBorder="1" applyProtection="1"/>
    <xf numFmtId="3" fontId="28" fillId="0" borderId="12" xfId="0" applyNumberFormat="1" applyFont="1" applyFill="1" applyBorder="1" applyProtection="1"/>
    <xf numFmtId="3" fontId="28" fillId="0" borderId="37" xfId="0" applyNumberFormat="1" applyFont="1" applyFill="1" applyBorder="1" applyProtection="1"/>
    <xf numFmtId="3" fontId="28" fillId="9" borderId="8" xfId="0" applyNumberFormat="1" applyFont="1" applyFill="1" applyBorder="1" applyProtection="1"/>
    <xf numFmtId="3" fontId="28" fillId="0" borderId="12" xfId="1" applyNumberFormat="1" applyFont="1" applyFill="1" applyBorder="1" applyAlignment="1" applyProtection="1">
      <alignment horizontal="right"/>
      <protection locked="0"/>
    </xf>
    <xf numFmtId="3" fontId="28" fillId="9" borderId="11" xfId="0" applyNumberFormat="1" applyFont="1" applyFill="1" applyBorder="1" applyProtection="1"/>
    <xf numFmtId="3" fontId="28" fillId="9" borderId="51" xfId="0" applyNumberFormat="1" applyFont="1" applyFill="1" applyBorder="1" applyProtection="1"/>
    <xf numFmtId="3" fontId="28" fillId="9" borderId="52" xfId="0" applyNumberFormat="1" applyFont="1" applyFill="1" applyBorder="1" applyAlignment="1" applyProtection="1">
      <alignment horizontal="center"/>
    </xf>
    <xf numFmtId="3" fontId="28" fillId="9" borderId="12" xfId="0" applyNumberFormat="1" applyFont="1" applyFill="1" applyBorder="1" applyAlignment="1" applyProtection="1">
      <alignment horizontal="right"/>
    </xf>
    <xf numFmtId="3" fontId="28" fillId="9" borderId="37" xfId="0" applyNumberFormat="1" applyFont="1" applyFill="1" applyBorder="1" applyAlignment="1" applyProtection="1">
      <alignment horizontal="right"/>
    </xf>
    <xf numFmtId="3" fontId="28" fillId="9" borderId="12" xfId="0" applyNumberFormat="1" applyFont="1" applyFill="1" applyBorder="1" applyProtection="1"/>
    <xf numFmtId="3" fontId="28" fillId="9" borderId="37" xfId="0" applyNumberFormat="1" applyFont="1" applyFill="1" applyBorder="1" applyProtection="1"/>
    <xf numFmtId="3" fontId="28" fillId="9" borderId="52" xfId="0" applyNumberFormat="1" applyFont="1" applyFill="1" applyBorder="1" applyAlignment="1" applyProtection="1">
      <alignment horizontal="right"/>
    </xf>
    <xf numFmtId="3" fontId="28" fillId="9" borderId="37" xfId="1" applyNumberFormat="1" applyFont="1" applyFill="1" applyBorder="1" applyAlignment="1" applyProtection="1">
      <alignment horizontal="right"/>
    </xf>
    <xf numFmtId="3" fontId="28" fillId="0" borderId="37" xfId="1" applyNumberFormat="1" applyFont="1" applyFill="1" applyBorder="1" applyAlignment="1" applyProtection="1">
      <alignment horizontal="right"/>
      <protection locked="0"/>
    </xf>
    <xf numFmtId="3" fontId="28" fillId="0" borderId="22" xfId="0" applyNumberFormat="1" applyFont="1" applyFill="1" applyBorder="1" applyProtection="1"/>
    <xf numFmtId="3" fontId="28" fillId="0" borderId="59" xfId="0" applyNumberFormat="1" applyFont="1" applyFill="1" applyBorder="1" applyProtection="1"/>
    <xf numFmtId="3" fontId="28" fillId="0" borderId="57" xfId="0" applyNumberFormat="1" applyFont="1" applyFill="1" applyBorder="1" applyAlignment="1" applyProtection="1">
      <alignment horizontal="center"/>
    </xf>
    <xf numFmtId="3" fontId="28" fillId="0" borderId="29" xfId="0" applyNumberFormat="1" applyFont="1" applyFill="1" applyBorder="1" applyAlignment="1" applyProtection="1">
      <alignment horizontal="right"/>
      <protection locked="0"/>
    </xf>
    <xf numFmtId="3" fontId="28" fillId="0" borderId="85" xfId="1" applyNumberFormat="1" applyFont="1" applyFill="1" applyBorder="1" applyAlignment="1" applyProtection="1">
      <alignment horizontal="right"/>
      <protection locked="0"/>
    </xf>
    <xf numFmtId="3" fontId="28" fillId="9" borderId="87" xfId="0" applyNumberFormat="1" applyFont="1" applyFill="1" applyBorder="1" applyAlignment="1" applyProtection="1">
      <alignment horizontal="right"/>
    </xf>
    <xf numFmtId="3" fontId="28" fillId="0" borderId="29" xfId="0" applyNumberFormat="1" applyFont="1" applyFill="1" applyBorder="1" applyProtection="1"/>
    <xf numFmtId="3" fontId="28" fillId="0" borderId="85" xfId="0" applyNumberFormat="1" applyFont="1" applyFill="1" applyBorder="1" applyProtection="1"/>
    <xf numFmtId="3" fontId="28" fillId="9" borderId="42" xfId="0" applyNumberFormat="1" applyFont="1" applyFill="1" applyBorder="1" applyProtection="1"/>
    <xf numFmtId="3" fontId="48" fillId="0" borderId="38" xfId="0" applyNumberFormat="1" applyFont="1" applyFill="1" applyBorder="1" applyProtection="1"/>
    <xf numFmtId="3" fontId="28" fillId="0" borderId="86" xfId="0" applyNumberFormat="1" applyFont="1" applyFill="1" applyBorder="1" applyProtection="1"/>
    <xf numFmtId="3" fontId="28" fillId="0" borderId="55" xfId="0" applyNumberFormat="1" applyFont="1" applyFill="1" applyBorder="1" applyAlignment="1" applyProtection="1">
      <alignment horizontal="center"/>
    </xf>
    <xf numFmtId="3" fontId="28" fillId="0" borderId="23" xfId="0" applyNumberFormat="1" applyFont="1" applyFill="1" applyBorder="1" applyAlignment="1" applyProtection="1">
      <alignment horizontal="right"/>
      <protection locked="0"/>
    </xf>
    <xf numFmtId="3" fontId="28" fillId="0" borderId="88" xfId="0" applyNumberFormat="1" applyFont="1" applyFill="1" applyBorder="1" applyAlignment="1" applyProtection="1">
      <alignment horizontal="right"/>
      <protection locked="0"/>
    </xf>
    <xf numFmtId="3" fontId="28" fillId="9" borderId="89" xfId="0" applyNumberFormat="1" applyFont="1" applyFill="1" applyBorder="1" applyAlignment="1" applyProtection="1">
      <alignment horizontal="right"/>
    </xf>
    <xf numFmtId="3" fontId="28" fillId="0" borderId="23" xfId="0" applyNumberFormat="1" applyFont="1" applyFill="1" applyBorder="1" applyProtection="1"/>
    <xf numFmtId="3" fontId="28" fillId="0" borderId="88" xfId="0" applyNumberFormat="1" applyFont="1" applyFill="1" applyBorder="1" applyProtection="1"/>
    <xf numFmtId="3" fontId="28" fillId="9" borderId="21" xfId="0" applyNumberFormat="1" applyFont="1" applyFill="1" applyBorder="1" applyProtection="1"/>
    <xf numFmtId="3" fontId="28" fillId="9" borderId="38" xfId="0" applyNumberFormat="1" applyFont="1" applyFill="1" applyBorder="1" applyProtection="1"/>
    <xf numFmtId="3" fontId="28" fillId="9" borderId="86" xfId="0" applyNumberFormat="1" applyFont="1" applyFill="1" applyBorder="1" applyProtection="1"/>
    <xf numFmtId="3" fontId="28" fillId="9" borderId="55" xfId="0" applyNumberFormat="1" applyFont="1" applyFill="1" applyBorder="1" applyAlignment="1" applyProtection="1">
      <alignment horizontal="center"/>
    </xf>
    <xf numFmtId="3" fontId="28" fillId="9" borderId="6" xfId="1" applyNumberFormat="1" applyFont="1" applyFill="1" applyBorder="1" applyAlignment="1" applyProtection="1">
      <alignment horizontal="right"/>
    </xf>
    <xf numFmtId="3" fontId="28" fillId="9" borderId="39" xfId="1" applyNumberFormat="1" applyFont="1" applyFill="1" applyBorder="1" applyAlignment="1" applyProtection="1">
      <alignment horizontal="right"/>
    </xf>
    <xf numFmtId="3" fontId="28" fillId="9" borderId="55" xfId="0" applyNumberFormat="1" applyFont="1" applyFill="1" applyBorder="1" applyAlignment="1" applyProtection="1">
      <alignment horizontal="right"/>
    </xf>
    <xf numFmtId="3" fontId="28" fillId="9" borderId="46" xfId="0" applyNumberFormat="1" applyFont="1" applyFill="1" applyBorder="1" applyAlignment="1" applyProtection="1">
      <alignment horizontal="right"/>
    </xf>
    <xf numFmtId="3" fontId="28" fillId="0" borderId="0" xfId="0" applyNumberFormat="1" applyFont="1" applyFill="1" applyProtection="1"/>
    <xf numFmtId="3" fontId="46" fillId="0" borderId="0" xfId="4" applyNumberFormat="1" applyFont="1" applyFill="1" applyProtection="1"/>
    <xf numFmtId="3" fontId="28" fillId="0" borderId="0" xfId="0" applyNumberFormat="1" applyFont="1" applyFill="1" applyBorder="1" applyProtection="1"/>
    <xf numFmtId="3" fontId="28" fillId="10" borderId="12" xfId="0" applyNumberFormat="1" applyFont="1" applyFill="1" applyBorder="1" applyAlignment="1" applyProtection="1">
      <alignment horizontal="center"/>
    </xf>
    <xf numFmtId="3" fontId="28" fillId="10" borderId="37" xfId="0" applyNumberFormat="1" applyFont="1" applyFill="1" applyBorder="1" applyAlignment="1" applyProtection="1">
      <alignment horizontal="center"/>
    </xf>
    <xf numFmtId="3" fontId="28" fillId="10" borderId="8" xfId="0" applyNumberFormat="1" applyFont="1" applyFill="1" applyBorder="1" applyAlignment="1" applyProtection="1">
      <alignment horizontal="center"/>
    </xf>
    <xf numFmtId="3" fontId="28" fillId="10" borderId="9" xfId="0" applyNumberFormat="1" applyFont="1" applyFill="1" applyBorder="1" applyAlignment="1" applyProtection="1">
      <alignment horizontal="center"/>
    </xf>
    <xf numFmtId="3" fontId="28" fillId="10" borderId="19" xfId="0" applyNumberFormat="1" applyFont="1" applyFill="1" applyBorder="1" applyAlignment="1" applyProtection="1">
      <alignment horizontal="center"/>
    </xf>
    <xf numFmtId="3" fontId="28" fillId="10" borderId="54" xfId="0" applyNumberFormat="1" applyFont="1" applyFill="1" applyBorder="1" applyAlignment="1" applyProtection="1">
      <alignment horizontal="center"/>
    </xf>
    <xf numFmtId="3" fontId="28" fillId="9" borderId="87" xfId="0" applyNumberFormat="1" applyFont="1" applyFill="1" applyBorder="1" applyProtection="1"/>
    <xf numFmtId="3" fontId="28" fillId="9" borderId="89" xfId="0" applyNumberFormat="1" applyFont="1" applyFill="1" applyBorder="1" applyProtection="1"/>
    <xf numFmtId="3" fontId="14" fillId="9" borderId="12" xfId="2" applyNumberFormat="1" applyFont="1" applyFill="1" applyBorder="1" applyAlignment="1">
      <alignment horizontal="right"/>
    </xf>
    <xf numFmtId="3" fontId="14" fillId="9" borderId="37" xfId="2" applyNumberFormat="1" applyFont="1" applyFill="1" applyBorder="1" applyAlignment="1">
      <alignment horizontal="right"/>
    </xf>
    <xf numFmtId="3" fontId="14" fillId="9" borderId="8" xfId="2" applyNumberFormat="1" applyFont="1" applyFill="1" applyBorder="1" applyAlignment="1">
      <alignment horizontal="right"/>
    </xf>
    <xf numFmtId="3" fontId="14" fillId="9" borderId="0" xfId="2" applyNumberFormat="1" applyFont="1" applyFill="1" applyAlignment="1">
      <alignment horizontal="right"/>
    </xf>
    <xf numFmtId="3" fontId="14" fillId="9" borderId="12" xfId="2" applyNumberFormat="1" applyFont="1" applyFill="1" applyBorder="1" applyAlignment="1" applyProtection="1">
      <alignment horizontal="right"/>
    </xf>
    <xf numFmtId="3" fontId="42" fillId="9" borderId="37" xfId="0" applyNumberFormat="1" applyFont="1" applyFill="1" applyBorder="1" applyAlignment="1">
      <alignment horizontal="right"/>
    </xf>
    <xf numFmtId="3" fontId="42" fillId="9" borderId="8" xfId="0" applyNumberFormat="1" applyFont="1" applyFill="1" applyBorder="1" applyAlignment="1">
      <alignment horizontal="right"/>
    </xf>
    <xf numFmtId="3" fontId="15" fillId="2" borderId="12" xfId="2" applyNumberFormat="1" applyFont="1" applyFill="1" applyBorder="1"/>
    <xf numFmtId="3" fontId="15" fillId="2" borderId="37" xfId="2" applyNumberFormat="1" applyFont="1" applyFill="1" applyBorder="1"/>
    <xf numFmtId="3" fontId="15" fillId="2" borderId="8" xfId="2" applyNumberFormat="1" applyFont="1" applyFill="1" applyBorder="1"/>
    <xf numFmtId="3" fontId="15" fillId="3" borderId="12" xfId="2" applyNumberFormat="1" applyFont="1" applyFill="1" applyBorder="1"/>
    <xf numFmtId="3" fontId="15" fillId="3" borderId="37" xfId="2" applyNumberFormat="1" applyFont="1" applyFill="1" applyBorder="1"/>
    <xf numFmtId="3" fontId="15" fillId="3" borderId="8" xfId="2" applyNumberFormat="1" applyFont="1" applyFill="1" applyBorder="1"/>
    <xf numFmtId="3" fontId="15" fillId="0" borderId="0" xfId="2" applyNumberFormat="1" applyFont="1"/>
    <xf numFmtId="3" fontId="15" fillId="9" borderId="8" xfId="2" applyNumberFormat="1" applyFont="1" applyFill="1" applyBorder="1"/>
    <xf numFmtId="3" fontId="6" fillId="0" borderId="12" xfId="2" applyNumberFormat="1" applyFont="1" applyBorder="1" applyProtection="1">
      <protection locked="0"/>
    </xf>
    <xf numFmtId="3" fontId="6" fillId="0" borderId="37" xfId="2" applyNumberFormat="1" applyFont="1" applyBorder="1" applyProtection="1">
      <protection locked="0"/>
    </xf>
    <xf numFmtId="3" fontId="6" fillId="9" borderId="8" xfId="2" applyNumberFormat="1" applyFont="1" applyFill="1" applyBorder="1" applyProtection="1">
      <protection locked="0"/>
    </xf>
    <xf numFmtId="3" fontId="6" fillId="3" borderId="12" xfId="2" applyNumberFormat="1" applyFont="1" applyFill="1" applyBorder="1"/>
    <xf numFmtId="3" fontId="6" fillId="3" borderId="37" xfId="2" applyNumberFormat="1" applyFont="1" applyFill="1" applyBorder="1"/>
    <xf numFmtId="3" fontId="6" fillId="3" borderId="8" xfId="2" applyNumberFormat="1" applyFont="1" applyFill="1" applyBorder="1"/>
    <xf numFmtId="3" fontId="6" fillId="0" borderId="0" xfId="2" applyNumberFormat="1" applyFont="1"/>
    <xf numFmtId="3" fontId="15" fillId="0" borderId="12" xfId="2" applyNumberFormat="1" applyFont="1" applyBorder="1" applyProtection="1">
      <protection locked="0"/>
    </xf>
    <xf numFmtId="3" fontId="15" fillId="0" borderId="37" xfId="2" applyNumberFormat="1" applyFont="1" applyBorder="1" applyProtection="1">
      <protection locked="0"/>
    </xf>
    <xf numFmtId="3" fontId="15" fillId="9" borderId="8" xfId="2" applyNumberFormat="1" applyFont="1" applyFill="1" applyBorder="1" applyProtection="1">
      <protection locked="0"/>
    </xf>
    <xf numFmtId="3" fontId="33" fillId="0" borderId="12" xfId="2" applyNumberFormat="1" applyFont="1" applyFill="1" applyBorder="1" applyProtection="1">
      <protection locked="0"/>
    </xf>
    <xf numFmtId="3" fontId="15" fillId="0" borderId="37" xfId="0" applyNumberFormat="1" applyFont="1" applyBorder="1"/>
    <xf numFmtId="3" fontId="15" fillId="9" borderId="8" xfId="0" applyNumberFormat="1" applyFont="1" applyFill="1" applyBorder="1"/>
    <xf numFmtId="3" fontId="34" fillId="0" borderId="12" xfId="2" applyNumberFormat="1" applyFont="1" applyFill="1" applyBorder="1" applyProtection="1">
      <protection locked="0"/>
    </xf>
    <xf numFmtId="3" fontId="6" fillId="0" borderId="37" xfId="0" applyNumberFormat="1" applyFont="1" applyBorder="1"/>
    <xf numFmtId="3" fontId="6" fillId="9" borderId="8" xfId="0" applyNumberFormat="1" applyFont="1" applyFill="1" applyBorder="1"/>
    <xf numFmtId="3" fontId="35" fillId="0" borderId="12" xfId="2" applyNumberFormat="1" applyFont="1" applyFill="1" applyBorder="1" applyProtection="1">
      <protection locked="0"/>
    </xf>
    <xf numFmtId="3" fontId="36" fillId="0" borderId="12" xfId="2" applyNumberFormat="1" applyFont="1" applyBorder="1" applyProtection="1">
      <protection locked="0"/>
    </xf>
    <xf numFmtId="3" fontId="15" fillId="0" borderId="12" xfId="2" applyNumberFormat="1" applyFont="1" applyFill="1" applyBorder="1" applyProtection="1">
      <protection locked="0"/>
    </xf>
    <xf numFmtId="3" fontId="15" fillId="0" borderId="37" xfId="2" applyNumberFormat="1" applyFont="1" applyFill="1" applyBorder="1" applyProtection="1">
      <protection locked="0"/>
    </xf>
    <xf numFmtId="3" fontId="37" fillId="0" borderId="12" xfId="2" applyNumberFormat="1" applyFont="1" applyBorder="1" applyProtection="1">
      <protection locked="0"/>
    </xf>
    <xf numFmtId="3" fontId="38" fillId="0" borderId="12" xfId="2" applyNumberFormat="1" applyFont="1" applyBorder="1" applyProtection="1">
      <protection locked="0"/>
    </xf>
    <xf numFmtId="3" fontId="15" fillId="0" borderId="31" xfId="2" applyNumberFormat="1" applyFont="1" applyBorder="1" applyProtection="1">
      <protection locked="0"/>
    </xf>
    <xf numFmtId="3" fontId="15" fillId="0" borderId="70" xfId="2" applyNumberFormat="1" applyFont="1" applyBorder="1" applyProtection="1">
      <protection locked="0"/>
    </xf>
    <xf numFmtId="3" fontId="15" fillId="9" borderId="32" xfId="2" applyNumberFormat="1" applyFont="1" applyFill="1" applyBorder="1" applyProtection="1">
      <protection locked="0"/>
    </xf>
    <xf numFmtId="3" fontId="15" fillId="3" borderId="31" xfId="2" applyNumberFormat="1" applyFont="1" applyFill="1" applyBorder="1"/>
    <xf numFmtId="3" fontId="15" fillId="3" borderId="70" xfId="2" applyNumberFormat="1" applyFont="1" applyFill="1" applyBorder="1"/>
    <xf numFmtId="3" fontId="15" fillId="3" borderId="32" xfId="2" applyNumberFormat="1" applyFont="1" applyFill="1" applyBorder="1"/>
    <xf numFmtId="3" fontId="39" fillId="0" borderId="31" xfId="2" applyNumberFormat="1" applyFont="1" applyBorder="1" applyProtection="1">
      <protection locked="0"/>
    </xf>
    <xf numFmtId="3" fontId="15" fillId="0" borderId="70" xfId="0" applyNumberFormat="1" applyFont="1" applyBorder="1"/>
    <xf numFmtId="3" fontId="15" fillId="9" borderId="32" xfId="0" applyNumberFormat="1" applyFont="1" applyFill="1" applyBorder="1"/>
    <xf numFmtId="3" fontId="14" fillId="2" borderId="83" xfId="2" applyNumberFormat="1" applyFont="1" applyFill="1" applyBorder="1"/>
    <xf numFmtId="3" fontId="14" fillId="2" borderId="75" xfId="2" applyNumberFormat="1" applyFont="1" applyFill="1" applyBorder="1"/>
    <xf numFmtId="3" fontId="14" fillId="9" borderId="84" xfId="2" applyNumberFormat="1" applyFont="1" applyFill="1" applyBorder="1"/>
    <xf numFmtId="3" fontId="14" fillId="2" borderId="84" xfId="2" applyNumberFormat="1" applyFont="1" applyFill="1" applyBorder="1"/>
    <xf numFmtId="3" fontId="14" fillId="0" borderId="0" xfId="2" applyNumberFormat="1" applyFont="1"/>
    <xf numFmtId="3" fontId="15" fillId="3" borderId="16" xfId="2" applyNumberFormat="1" applyFont="1" applyFill="1" applyBorder="1"/>
    <xf numFmtId="3" fontId="15" fillId="0" borderId="16" xfId="2" applyNumberFormat="1" applyFont="1" applyBorder="1" applyProtection="1">
      <protection locked="0"/>
    </xf>
    <xf numFmtId="3" fontId="15" fillId="0" borderId="8" xfId="2" applyNumberFormat="1" applyFont="1" applyBorder="1" applyProtection="1">
      <protection locked="0"/>
    </xf>
    <xf numFmtId="3" fontId="15" fillId="0" borderId="19" xfId="2" applyNumberFormat="1" applyFont="1" applyBorder="1" applyProtection="1">
      <protection locked="0"/>
    </xf>
    <xf numFmtId="3" fontId="15" fillId="0" borderId="54" xfId="2" applyNumberFormat="1" applyFont="1" applyBorder="1" applyProtection="1">
      <protection locked="0"/>
    </xf>
    <xf numFmtId="3" fontId="15" fillId="9" borderId="9" xfId="2" applyNumberFormat="1" applyFont="1" applyFill="1" applyBorder="1" applyProtection="1">
      <protection locked="0"/>
    </xf>
    <xf numFmtId="3" fontId="15" fillId="3" borderId="81" xfId="2" applyNumberFormat="1" applyFont="1" applyFill="1" applyBorder="1"/>
    <xf numFmtId="3" fontId="15" fillId="3" borderId="9" xfId="2" applyNumberFormat="1" applyFont="1" applyFill="1" applyBorder="1"/>
    <xf numFmtId="3" fontId="14" fillId="2" borderId="12" xfId="0" applyNumberFormat="1" applyFont="1" applyFill="1" applyBorder="1" applyAlignment="1" applyProtection="1"/>
    <xf numFmtId="3" fontId="14" fillId="2" borderId="37" xfId="0" applyNumberFormat="1" applyFont="1" applyFill="1" applyBorder="1" applyAlignment="1" applyProtection="1"/>
    <xf numFmtId="3" fontId="14" fillId="2" borderId="8" xfId="0" applyNumberFormat="1" applyFont="1" applyFill="1" applyBorder="1" applyAlignment="1" applyProtection="1"/>
    <xf numFmtId="3" fontId="14" fillId="0" borderId="0" xfId="0" applyNumberFormat="1" applyFont="1" applyProtection="1"/>
    <xf numFmtId="3" fontId="14" fillId="2" borderId="12" xfId="2" applyNumberFormat="1" applyFont="1" applyFill="1" applyBorder="1" applyAlignment="1" applyProtection="1"/>
    <xf numFmtId="3" fontId="20" fillId="9" borderId="8" xfId="0" applyNumberFormat="1" applyFont="1" applyFill="1" applyBorder="1" applyProtection="1"/>
    <xf numFmtId="3" fontId="14" fillId="2" borderId="12" xfId="2" applyNumberFormat="1" applyFont="1" applyFill="1" applyBorder="1" applyProtection="1"/>
    <xf numFmtId="3" fontId="6" fillId="0" borderId="12" xfId="0" applyNumberFormat="1" applyFont="1" applyFill="1" applyBorder="1" applyAlignment="1" applyProtection="1">
      <protection locked="0"/>
    </xf>
    <xf numFmtId="3" fontId="6" fillId="0" borderId="37" xfId="0" applyNumberFormat="1" applyFont="1" applyFill="1" applyBorder="1" applyAlignment="1" applyProtection="1">
      <protection locked="0"/>
    </xf>
    <xf numFmtId="3" fontId="6" fillId="9" borderId="8" xfId="0" applyNumberFormat="1" applyFont="1" applyFill="1" applyBorder="1" applyAlignment="1" applyProtection="1">
      <protection locked="0"/>
    </xf>
    <xf numFmtId="3" fontId="6" fillId="0" borderId="0" xfId="0" applyNumberFormat="1" applyFont="1" applyProtection="1"/>
    <xf numFmtId="3" fontId="6" fillId="0" borderId="0" xfId="0" applyNumberFormat="1" applyFont="1" applyFill="1" applyProtection="1"/>
    <xf numFmtId="3" fontId="6" fillId="0" borderId="12" xfId="2" applyNumberFormat="1" applyFont="1" applyFill="1" applyBorder="1" applyProtection="1">
      <protection locked="0"/>
    </xf>
    <xf numFmtId="3" fontId="6" fillId="0" borderId="29" xfId="0" applyNumberFormat="1" applyFont="1" applyFill="1" applyBorder="1" applyAlignment="1" applyProtection="1">
      <protection locked="0"/>
    </xf>
    <xf numFmtId="3" fontId="6" fillId="0" borderId="85" xfId="0" applyNumberFormat="1" applyFont="1" applyFill="1" applyBorder="1" applyAlignment="1" applyProtection="1">
      <protection locked="0"/>
    </xf>
    <xf numFmtId="3" fontId="6" fillId="9" borderId="42" xfId="0" applyNumberFormat="1" applyFont="1" applyFill="1" applyBorder="1" applyAlignment="1" applyProtection="1">
      <protection locked="0"/>
    </xf>
    <xf numFmtId="3" fontId="6" fillId="0" borderId="29" xfId="2" applyNumberFormat="1" applyFont="1" applyBorder="1" applyProtection="1">
      <protection locked="0"/>
    </xf>
    <xf numFmtId="3" fontId="20" fillId="9" borderId="42" xfId="0" applyNumberFormat="1" applyFont="1" applyFill="1" applyBorder="1" applyProtection="1"/>
    <xf numFmtId="3" fontId="15" fillId="3" borderId="12" xfId="0" applyNumberFormat="1" applyFont="1" applyFill="1" applyBorder="1" applyAlignment="1" applyProtection="1"/>
    <xf numFmtId="3" fontId="15" fillId="3" borderId="37" xfId="0" applyNumberFormat="1" applyFont="1" applyFill="1" applyBorder="1" applyAlignment="1" applyProtection="1"/>
    <xf numFmtId="3" fontId="15" fillId="3" borderId="8" xfId="0" applyNumberFormat="1" applyFont="1" applyFill="1" applyBorder="1" applyAlignment="1" applyProtection="1"/>
    <xf numFmtId="3" fontId="15" fillId="0" borderId="0" xfId="0" applyNumberFormat="1" applyFont="1" applyProtection="1"/>
    <xf numFmtId="3" fontId="15" fillId="3" borderId="12" xfId="2" applyNumberFormat="1" applyFont="1" applyFill="1" applyBorder="1" applyProtection="1"/>
    <xf numFmtId="3" fontId="20" fillId="7" borderId="8" xfId="0" applyNumberFormat="1" applyFont="1" applyFill="1" applyBorder="1" applyProtection="1"/>
    <xf numFmtId="3" fontId="15" fillId="0" borderId="12" xfId="0" applyNumberFormat="1" applyFont="1" applyFill="1" applyBorder="1" applyAlignment="1" applyProtection="1">
      <protection locked="0"/>
    </xf>
    <xf numFmtId="3" fontId="15" fillId="0" borderId="37" xfId="0" applyNumberFormat="1" applyFont="1" applyFill="1" applyBorder="1" applyAlignment="1" applyProtection="1">
      <protection locked="0"/>
    </xf>
    <xf numFmtId="3" fontId="15" fillId="9" borderId="8" xfId="0" applyNumberFormat="1" applyFont="1" applyFill="1" applyBorder="1" applyAlignment="1" applyProtection="1">
      <protection locked="0"/>
    </xf>
    <xf numFmtId="3" fontId="15" fillId="0" borderId="12" xfId="0" applyNumberFormat="1" applyFont="1" applyFill="1" applyBorder="1" applyAlignment="1" applyProtection="1"/>
    <xf numFmtId="3" fontId="15" fillId="0" borderId="37" xfId="0" applyNumberFormat="1" applyFont="1" applyFill="1" applyBorder="1" applyAlignment="1" applyProtection="1"/>
    <xf numFmtId="3" fontId="15" fillId="0" borderId="0" xfId="0" applyNumberFormat="1" applyFont="1" applyFill="1" applyProtection="1"/>
    <xf numFmtId="3" fontId="15" fillId="0" borderId="12" xfId="2" applyNumberFormat="1" applyFont="1" applyFill="1" applyBorder="1" applyProtection="1"/>
    <xf numFmtId="3" fontId="15" fillId="0" borderId="31" xfId="0" applyNumberFormat="1" applyFont="1" applyFill="1" applyBorder="1" applyAlignment="1" applyProtection="1">
      <protection locked="0"/>
    </xf>
    <xf numFmtId="3" fontId="15" fillId="0" borderId="70" xfId="0" applyNumberFormat="1" applyFont="1" applyFill="1" applyBorder="1" applyAlignment="1" applyProtection="1">
      <protection locked="0"/>
    </xf>
    <xf numFmtId="3" fontId="15" fillId="9" borderId="32" xfId="0" applyNumberFormat="1" applyFont="1" applyFill="1" applyBorder="1" applyAlignment="1" applyProtection="1">
      <protection locked="0"/>
    </xf>
    <xf numFmtId="3" fontId="20" fillId="9" borderId="32" xfId="0" applyNumberFormat="1" applyFont="1" applyFill="1" applyBorder="1" applyProtection="1"/>
    <xf numFmtId="3" fontId="14" fillId="2" borderId="83" xfId="0" applyNumberFormat="1" applyFont="1" applyFill="1" applyBorder="1" applyAlignment="1" applyProtection="1"/>
    <xf numFmtId="3" fontId="14" fillId="2" borderId="75" xfId="0" applyNumberFormat="1" applyFont="1" applyFill="1" applyBorder="1" applyAlignment="1" applyProtection="1"/>
    <xf numFmtId="3" fontId="14" fillId="2" borderId="84" xfId="0" applyNumberFormat="1" applyFont="1" applyFill="1" applyBorder="1" applyAlignment="1" applyProtection="1"/>
    <xf numFmtId="3" fontId="14" fillId="0" borderId="0" xfId="0" applyNumberFormat="1" applyFont="1" applyFill="1" applyProtection="1"/>
    <xf numFmtId="3" fontId="20" fillId="0" borderId="12" xfId="0" applyNumberFormat="1" applyFont="1" applyFill="1" applyBorder="1" applyAlignment="1" applyProtection="1">
      <protection locked="0"/>
    </xf>
    <xf numFmtId="3" fontId="20" fillId="0" borderId="37" xfId="0" applyNumberFormat="1" applyFont="1" applyFill="1" applyBorder="1" applyAlignment="1" applyProtection="1">
      <protection locked="0"/>
    </xf>
    <xf numFmtId="3" fontId="20" fillId="9" borderId="8" xfId="0" applyNumberFormat="1" applyFont="1" applyFill="1" applyBorder="1" applyAlignment="1" applyProtection="1">
      <protection locked="0"/>
    </xf>
    <xf numFmtId="3" fontId="20" fillId="0" borderId="0" xfId="0" applyNumberFormat="1" applyFont="1" applyFill="1" applyProtection="1"/>
    <xf numFmtId="3" fontId="20" fillId="0" borderId="12" xfId="0" applyNumberFormat="1" applyFont="1" applyBorder="1" applyAlignment="1" applyProtection="1">
      <protection locked="0"/>
    </xf>
    <xf numFmtId="3" fontId="20" fillId="0" borderId="37" xfId="0" applyNumberFormat="1" applyFont="1" applyBorder="1" applyAlignment="1" applyProtection="1">
      <protection locked="0"/>
    </xf>
    <xf numFmtId="3" fontId="20" fillId="0" borderId="0" xfId="0" applyNumberFormat="1" applyFont="1" applyProtection="1"/>
    <xf numFmtId="3" fontId="20" fillId="0" borderId="19" xfId="0" applyNumberFormat="1" applyFont="1" applyBorder="1" applyAlignment="1" applyProtection="1">
      <protection locked="0"/>
    </xf>
    <xf numFmtId="3" fontId="20" fillId="0" borderId="54" xfId="0" applyNumberFormat="1" applyFont="1" applyBorder="1" applyAlignment="1" applyProtection="1">
      <protection locked="0"/>
    </xf>
    <xf numFmtId="3" fontId="20" fillId="9" borderId="9" xfId="0" applyNumberFormat="1" applyFont="1" applyFill="1" applyBorder="1" applyAlignment="1" applyProtection="1">
      <protection locked="0"/>
    </xf>
    <xf numFmtId="3" fontId="10" fillId="0" borderId="0" xfId="0" applyNumberFormat="1" applyFont="1" applyProtection="1"/>
    <xf numFmtId="3" fontId="6" fillId="0" borderId="0" xfId="0" applyNumberFormat="1" applyFont="1" applyAlignment="1" applyProtection="1">
      <alignment horizontal="right"/>
    </xf>
    <xf numFmtId="3" fontId="7" fillId="0" borderId="36" xfId="0" applyNumberFormat="1" applyFont="1" applyBorder="1" applyAlignment="1" applyProtection="1">
      <alignment horizontal="center" vertical="center" wrapText="1"/>
    </xf>
    <xf numFmtId="3" fontId="7" fillId="0" borderId="53" xfId="0" applyNumberFormat="1" applyFont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/>
    </xf>
    <xf numFmtId="3" fontId="8" fillId="0" borderId="12" xfId="0" applyNumberFormat="1" applyFont="1" applyBorder="1" applyAlignment="1" applyProtection="1">
      <alignment horizontal="center"/>
    </xf>
    <xf numFmtId="3" fontId="8" fillId="0" borderId="37" xfId="0" applyNumberFormat="1" applyFont="1" applyBorder="1" applyAlignment="1" applyProtection="1">
      <alignment horizontal="center"/>
    </xf>
    <xf numFmtId="3" fontId="8" fillId="0" borderId="8" xfId="0" applyNumberFormat="1" applyFont="1" applyBorder="1" applyAlignment="1" applyProtection="1">
      <alignment horizontal="center"/>
    </xf>
    <xf numFmtId="3" fontId="50" fillId="0" borderId="12" xfId="0" applyNumberFormat="1" applyFont="1" applyBorder="1" applyAlignment="1" applyProtection="1">
      <alignment horizontal="center"/>
    </xf>
    <xf numFmtId="3" fontId="50" fillId="0" borderId="37" xfId="0" applyNumberFormat="1" applyFont="1" applyBorder="1" applyAlignment="1" applyProtection="1">
      <alignment horizontal="center"/>
    </xf>
    <xf numFmtId="3" fontId="50" fillId="0" borderId="8" xfId="0" applyNumberFormat="1" applyFont="1" applyBorder="1" applyAlignment="1" applyProtection="1">
      <alignment horizontal="center"/>
    </xf>
    <xf numFmtId="3" fontId="8" fillId="0" borderId="19" xfId="0" applyNumberFormat="1" applyFont="1" applyBorder="1" applyAlignment="1" applyProtection="1">
      <alignment horizontal="center"/>
    </xf>
    <xf numFmtId="3" fontId="8" fillId="0" borderId="54" xfId="0" applyNumberFormat="1" applyFont="1" applyBorder="1" applyAlignment="1" applyProtection="1">
      <alignment horizontal="center"/>
    </xf>
    <xf numFmtId="3" fontId="8" fillId="0" borderId="9" xfId="0" applyNumberFormat="1" applyFont="1" applyBorder="1" applyAlignment="1" applyProtection="1">
      <alignment horizontal="center"/>
    </xf>
    <xf numFmtId="3" fontId="8" fillId="0" borderId="38" xfId="0" applyNumberFormat="1" applyFont="1" applyBorder="1" applyAlignment="1" applyProtection="1">
      <alignment horizontal="center"/>
    </xf>
    <xf numFmtId="3" fontId="8" fillId="0" borderId="39" xfId="0" applyNumberFormat="1" applyFont="1" applyBorder="1" applyAlignment="1" applyProtection="1">
      <alignment horizontal="center"/>
    </xf>
    <xf numFmtId="3" fontId="8" fillId="0" borderId="55" xfId="0" applyNumberFormat="1" applyFont="1" applyBorder="1" applyAlignment="1" applyProtection="1">
      <alignment horizontal="center"/>
    </xf>
    <xf numFmtId="3" fontId="8" fillId="0" borderId="46" xfId="0" applyNumberFormat="1" applyFont="1" applyBorder="1" applyAlignment="1" applyProtection="1">
      <alignment horizontal="center"/>
    </xf>
    <xf numFmtId="3" fontId="6" fillId="0" borderId="18" xfId="2" applyNumberFormat="1" applyFont="1" applyFill="1" applyBorder="1" applyAlignment="1" applyProtection="1">
      <alignment horizontal="right"/>
      <protection locked="0"/>
    </xf>
    <xf numFmtId="3" fontId="6" fillId="3" borderId="47" xfId="2" applyNumberFormat="1" applyFont="1" applyFill="1" applyBorder="1" applyAlignment="1" applyProtection="1">
      <alignment horizontal="right"/>
    </xf>
    <xf numFmtId="3" fontId="6" fillId="0" borderId="40" xfId="2" applyNumberFormat="1" applyFont="1" applyFill="1" applyBorder="1" applyAlignment="1" applyProtection="1">
      <alignment horizontal="right"/>
      <protection locked="0"/>
    </xf>
    <xf numFmtId="3" fontId="6" fillId="3" borderId="3" xfId="2" applyNumberFormat="1" applyFont="1" applyFill="1" applyBorder="1" applyAlignment="1" applyProtection="1">
      <alignment horizontal="right"/>
    </xf>
    <xf numFmtId="3" fontId="6" fillId="3" borderId="40" xfId="0" applyNumberFormat="1" applyFont="1" applyFill="1" applyBorder="1" applyProtection="1"/>
    <xf numFmtId="3" fontId="6" fillId="3" borderId="48" xfId="0" applyNumberFormat="1" applyFont="1" applyFill="1" applyBorder="1" applyProtection="1"/>
    <xf numFmtId="3" fontId="6" fillId="3" borderId="3" xfId="0" applyNumberFormat="1" applyFont="1" applyFill="1" applyBorder="1" applyProtection="1"/>
    <xf numFmtId="3" fontId="6" fillId="0" borderId="15" xfId="2" applyNumberFormat="1" applyFont="1" applyFill="1" applyBorder="1" applyAlignment="1" applyProtection="1">
      <alignment horizontal="right"/>
      <protection locked="0"/>
    </xf>
    <xf numFmtId="3" fontId="6" fillId="3" borderId="35" xfId="2" applyNumberFormat="1" applyFont="1" applyFill="1" applyBorder="1" applyAlignment="1" applyProtection="1">
      <alignment horizontal="right"/>
    </xf>
    <xf numFmtId="3" fontId="6" fillId="0" borderId="36" xfId="2" applyNumberFormat="1" applyFont="1" applyFill="1" applyBorder="1" applyAlignment="1" applyProtection="1">
      <alignment horizontal="right"/>
      <protection locked="0"/>
    </xf>
    <xf numFmtId="3" fontId="6" fillId="3" borderId="5" xfId="2" applyNumberFormat="1" applyFont="1" applyFill="1" applyBorder="1" applyAlignment="1" applyProtection="1">
      <alignment horizontal="right"/>
    </xf>
    <xf numFmtId="3" fontId="6" fillId="3" borderId="36" xfId="0" applyNumberFormat="1" applyFont="1" applyFill="1" applyBorder="1" applyProtection="1"/>
    <xf numFmtId="3" fontId="6" fillId="3" borderId="56" xfId="0" applyNumberFormat="1" applyFont="1" applyFill="1" applyBorder="1" applyProtection="1"/>
    <xf numFmtId="3" fontId="6" fillId="3" borderId="5" xfId="0" applyNumberFormat="1" applyFont="1" applyFill="1" applyBorder="1" applyProtection="1"/>
    <xf numFmtId="3" fontId="6" fillId="0" borderId="35" xfId="2" applyNumberFormat="1" applyFont="1" applyFill="1" applyBorder="1" applyAlignment="1" applyProtection="1">
      <alignment horizontal="right"/>
      <protection locked="0"/>
    </xf>
    <xf numFmtId="3" fontId="6" fillId="0" borderId="8" xfId="2" applyNumberFormat="1" applyFont="1" applyFill="1" applyBorder="1" applyAlignment="1" applyProtection="1">
      <alignment horizontal="right"/>
      <protection locked="0"/>
    </xf>
    <xf numFmtId="3" fontId="6" fillId="7" borderId="4" xfId="2" applyNumberFormat="1" applyFont="1" applyFill="1" applyBorder="1" applyAlignment="1" applyProtection="1">
      <alignment horizontal="right"/>
      <protection locked="0"/>
    </xf>
    <xf numFmtId="3" fontId="6" fillId="7" borderId="36" xfId="2" applyNumberFormat="1" applyFont="1" applyFill="1" applyBorder="1" applyAlignment="1" applyProtection="1">
      <alignment horizontal="right"/>
      <protection locked="0"/>
    </xf>
    <xf numFmtId="3" fontId="6" fillId="7" borderId="37" xfId="2" applyNumberFormat="1" applyFont="1" applyFill="1" applyBorder="1" applyAlignment="1" applyProtection="1">
      <alignment horizontal="right"/>
      <protection locked="0"/>
    </xf>
    <xf numFmtId="3" fontId="6" fillId="7" borderId="52" xfId="2" applyNumberFormat="1" applyFont="1" applyFill="1" applyBorder="1" applyAlignment="1" applyProtection="1">
      <alignment horizontal="right"/>
      <protection locked="0"/>
    </xf>
    <xf numFmtId="3" fontId="6" fillId="7" borderId="8" xfId="2" applyNumberFormat="1" applyFont="1" applyFill="1" applyBorder="1" applyAlignment="1" applyProtection="1">
      <alignment horizontal="right"/>
      <protection locked="0"/>
    </xf>
    <xf numFmtId="3" fontId="6" fillId="3" borderId="12" xfId="2" applyNumberFormat="1" applyFont="1" applyFill="1" applyBorder="1" applyAlignment="1" applyProtection="1">
      <alignment horizontal="right"/>
    </xf>
    <xf numFmtId="3" fontId="6" fillId="0" borderId="41" xfId="2" applyNumberFormat="1" applyFont="1" applyFill="1" applyBorder="1" applyAlignment="1" applyProtection="1">
      <alignment horizontal="right"/>
      <protection locked="0"/>
    </xf>
    <xf numFmtId="3" fontId="6" fillId="3" borderId="37" xfId="2" applyNumberFormat="1" applyFont="1" applyFill="1" applyBorder="1" applyAlignment="1" applyProtection="1">
      <alignment horizontal="right"/>
    </xf>
    <xf numFmtId="3" fontId="6" fillId="7" borderId="11" xfId="2" applyNumberFormat="1" applyFont="1" applyFill="1" applyBorder="1" applyAlignment="1" applyProtection="1">
      <alignment horizontal="right"/>
      <protection locked="0"/>
    </xf>
    <xf numFmtId="3" fontId="6" fillId="3" borderId="6" xfId="2" applyNumberFormat="1" applyFont="1" applyFill="1" applyBorder="1" applyAlignment="1" applyProtection="1">
      <alignment horizontal="right"/>
    </xf>
    <xf numFmtId="3" fontId="6" fillId="0" borderId="39" xfId="2" applyNumberFormat="1" applyFont="1" applyFill="1" applyBorder="1" applyAlignment="1" applyProtection="1">
      <alignment horizontal="right"/>
      <protection locked="0"/>
    </xf>
    <xf numFmtId="3" fontId="6" fillId="8" borderId="39" xfId="2" applyNumberFormat="1" applyFont="1" applyFill="1" applyBorder="1" applyAlignment="1" applyProtection="1">
      <alignment horizontal="right"/>
      <protection locked="0"/>
    </xf>
    <xf numFmtId="3" fontId="6" fillId="0" borderId="46" xfId="2" applyNumberFormat="1" applyFont="1" applyBorder="1" applyAlignment="1" applyProtection="1">
      <alignment horizontal="right"/>
      <protection locked="0"/>
    </xf>
    <xf numFmtId="3" fontId="6" fillId="0" borderId="38" xfId="2" applyNumberFormat="1" applyFont="1" applyFill="1" applyBorder="1" applyAlignment="1" applyProtection="1">
      <alignment horizontal="right"/>
      <protection locked="0"/>
    </xf>
    <xf numFmtId="3" fontId="6" fillId="0" borderId="39" xfId="2" applyNumberFormat="1" applyFont="1" applyBorder="1" applyAlignment="1" applyProtection="1">
      <alignment horizontal="right"/>
      <protection locked="0"/>
    </xf>
    <xf numFmtId="3" fontId="6" fillId="0" borderId="54" xfId="2" applyNumberFormat="1" applyFont="1" applyBorder="1" applyAlignment="1" applyProtection="1">
      <alignment horizontal="right"/>
      <protection locked="0"/>
    </xf>
    <xf numFmtId="3" fontId="6" fillId="0" borderId="57" xfId="2" applyNumberFormat="1" applyFont="1" applyBorder="1" applyAlignment="1" applyProtection="1">
      <alignment horizontal="right"/>
      <protection locked="0"/>
    </xf>
    <xf numFmtId="3" fontId="6" fillId="0" borderId="9" xfId="2" applyNumberFormat="1" applyFont="1" applyBorder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left"/>
    </xf>
    <xf numFmtId="3" fontId="45" fillId="0" borderId="0" xfId="5" applyNumberFormat="1" applyFont="1" applyFill="1" applyProtection="1"/>
    <xf numFmtId="3" fontId="44" fillId="0" borderId="0" xfId="5" applyNumberFormat="1" applyFont="1" applyFill="1" applyProtection="1"/>
    <xf numFmtId="3" fontId="7" fillId="0" borderId="18" xfId="5" applyNumberFormat="1" applyFont="1" applyFill="1" applyBorder="1" applyAlignment="1" applyProtection="1">
      <alignment horizontal="center" vertical="center" wrapText="1"/>
    </xf>
    <xf numFmtId="3" fontId="7" fillId="0" borderId="27" xfId="5" applyNumberFormat="1" applyFont="1" applyFill="1" applyBorder="1" applyAlignment="1" applyProtection="1">
      <alignment horizontal="center" vertical="center" wrapText="1"/>
    </xf>
    <xf numFmtId="3" fontId="6" fillId="0" borderId="0" xfId="5" applyNumberFormat="1" applyFont="1" applyFill="1" applyProtection="1"/>
    <xf numFmtId="3" fontId="8" fillId="0" borderId="11" xfId="0" applyNumberFormat="1" applyFont="1" applyBorder="1" applyAlignment="1" applyProtection="1">
      <alignment horizontal="center" vertical="center" wrapText="1"/>
    </xf>
    <xf numFmtId="3" fontId="7" fillId="0" borderId="37" xfId="0" applyNumberFormat="1" applyFont="1" applyBorder="1" applyAlignment="1" applyProtection="1">
      <alignment horizontal="center" vertical="center"/>
    </xf>
    <xf numFmtId="3" fontId="7" fillId="0" borderId="51" xfId="0" applyNumberFormat="1" applyFont="1" applyBorder="1" applyAlignment="1" applyProtection="1">
      <alignment horizontal="center" vertical="center"/>
    </xf>
    <xf numFmtId="3" fontId="8" fillId="0" borderId="19" xfId="5" applyNumberFormat="1" applyFont="1" applyFill="1" applyBorder="1" applyAlignment="1" applyProtection="1">
      <alignment horizontal="center"/>
    </xf>
    <xf numFmtId="3" fontId="8" fillId="0" borderId="9" xfId="5" applyNumberFormat="1" applyFont="1" applyFill="1" applyBorder="1" applyAlignment="1" applyProtection="1">
      <alignment horizontal="center"/>
    </xf>
    <xf numFmtId="3" fontId="8" fillId="0" borderId="6" xfId="5" applyNumberFormat="1" applyFont="1" applyFill="1" applyBorder="1" applyAlignment="1" applyProtection="1">
      <alignment horizontal="center"/>
    </xf>
    <xf numFmtId="3" fontId="8" fillId="0" borderId="39" xfId="5" applyNumberFormat="1" applyFont="1" applyFill="1" applyBorder="1" applyAlignment="1" applyProtection="1">
      <alignment horizontal="center"/>
    </xf>
    <xf numFmtId="3" fontId="8" fillId="0" borderId="55" xfId="5" applyNumberFormat="1" applyFont="1" applyFill="1" applyBorder="1" applyAlignment="1" applyProtection="1">
      <alignment horizontal="center"/>
    </xf>
    <xf numFmtId="3" fontId="8" fillId="0" borderId="46" xfId="5" applyNumberFormat="1" applyFont="1" applyFill="1" applyBorder="1" applyAlignment="1" applyProtection="1">
      <alignment horizontal="center"/>
    </xf>
    <xf numFmtId="3" fontId="6" fillId="0" borderId="18" xfId="6" applyNumberFormat="1" applyFont="1" applyFill="1" applyBorder="1" applyAlignment="1" applyProtection="1">
      <alignment horizontal="right"/>
      <protection locked="0"/>
    </xf>
    <xf numFmtId="3" fontId="6" fillId="3" borderId="27" xfId="6" applyNumberFormat="1" applyFont="1" applyFill="1" applyBorder="1" applyAlignment="1" applyProtection="1">
      <alignment horizontal="right"/>
    </xf>
    <xf numFmtId="3" fontId="6" fillId="0" borderId="0" xfId="6" applyNumberFormat="1" applyFont="1" applyFill="1" applyProtection="1"/>
    <xf numFmtId="3" fontId="6" fillId="3" borderId="18" xfId="6" applyNumberFormat="1" applyFont="1" applyFill="1" applyBorder="1" applyAlignment="1" applyProtection="1">
      <alignment horizontal="center"/>
    </xf>
    <xf numFmtId="3" fontId="6" fillId="3" borderId="40" xfId="6" applyNumberFormat="1" applyFont="1" applyFill="1" applyBorder="1" applyAlignment="1" applyProtection="1">
      <alignment horizontal="center"/>
    </xf>
    <xf numFmtId="3" fontId="6" fillId="3" borderId="40" xfId="6" applyNumberFormat="1" applyFont="1" applyFill="1" applyBorder="1" applyProtection="1"/>
    <xf numFmtId="3" fontId="6" fillId="3" borderId="48" xfId="6" applyNumberFormat="1" applyFont="1" applyFill="1" applyBorder="1" applyProtection="1"/>
    <xf numFmtId="3" fontId="6" fillId="3" borderId="3" xfId="6" applyNumberFormat="1" applyFont="1" applyFill="1" applyBorder="1" applyProtection="1"/>
    <xf numFmtId="3" fontId="6" fillId="3" borderId="19" xfId="6" applyNumberFormat="1" applyFont="1" applyFill="1" applyBorder="1" applyAlignment="1" applyProtection="1">
      <alignment horizontal="right"/>
    </xf>
    <xf numFmtId="3" fontId="6" fillId="0" borderId="81" xfId="6" applyNumberFormat="1" applyFont="1" applyFill="1" applyBorder="1" applyAlignment="1" applyProtection="1">
      <alignment horizontal="right"/>
      <protection locked="0"/>
    </xf>
    <xf numFmtId="3" fontId="6" fillId="0" borderId="6" xfId="6" applyNumberFormat="1" applyFont="1" applyFill="1" applyBorder="1" applyAlignment="1" applyProtection="1">
      <alignment horizontal="center"/>
      <protection locked="0"/>
    </xf>
    <xf numFmtId="3" fontId="6" fillId="0" borderId="57" xfId="6" applyNumberFormat="1" applyFont="1" applyFill="1" applyBorder="1" applyAlignment="1" applyProtection="1">
      <alignment horizontal="right"/>
      <protection locked="0"/>
    </xf>
    <xf numFmtId="3" fontId="6" fillId="0" borderId="39" xfId="6" applyNumberFormat="1" applyFont="1" applyFill="1" applyBorder="1" applyProtection="1">
      <protection locked="0"/>
    </xf>
    <xf numFmtId="3" fontId="6" fillId="0" borderId="55" xfId="6" applyNumberFormat="1" applyFont="1" applyFill="1" applyBorder="1" applyProtection="1"/>
    <xf numFmtId="3" fontId="6" fillId="0" borderId="39" xfId="6" applyNumberFormat="1" applyFont="1" applyFill="1" applyBorder="1" applyAlignment="1" applyProtection="1">
      <alignment horizontal="center"/>
      <protection locked="0"/>
    </xf>
    <xf numFmtId="3" fontId="6" fillId="0" borderId="55" xfId="6" applyNumberFormat="1" applyFont="1" applyFill="1" applyBorder="1" applyProtection="1">
      <protection locked="0"/>
    </xf>
    <xf numFmtId="3" fontId="6" fillId="0" borderId="46" xfId="6" applyNumberFormat="1" applyFont="1" applyFill="1" applyBorder="1" applyProtection="1"/>
    <xf numFmtId="3" fontId="8" fillId="0" borderId="12" xfId="5" applyNumberFormat="1" applyFont="1" applyFill="1" applyBorder="1" applyAlignment="1" applyProtection="1">
      <alignment horizontal="center"/>
    </xf>
    <xf numFmtId="3" fontId="8" fillId="0" borderId="16" xfId="5" applyNumberFormat="1" applyFont="1" applyFill="1" applyBorder="1" applyAlignment="1" applyProtection="1">
      <alignment horizontal="center" wrapText="1"/>
    </xf>
    <xf numFmtId="3" fontId="6" fillId="0" borderId="0" xfId="6" applyNumberFormat="1" applyFont="1" applyFill="1" applyBorder="1" applyAlignment="1" applyProtection="1">
      <alignment horizontal="right"/>
    </xf>
    <xf numFmtId="3" fontId="6" fillId="0" borderId="0" xfId="6" applyNumberFormat="1" applyFont="1" applyFill="1" applyBorder="1" applyAlignment="1" applyProtection="1">
      <alignment horizontal="center"/>
    </xf>
    <xf numFmtId="3" fontId="6" fillId="0" borderId="0" xfId="6" applyNumberFormat="1" applyFont="1" applyFill="1" applyBorder="1" applyProtection="1"/>
    <xf numFmtId="3" fontId="7" fillId="0" borderId="24" xfId="5" applyNumberFormat="1" applyFont="1" applyFill="1" applyBorder="1" applyAlignment="1" applyProtection="1">
      <alignment horizontal="center" vertical="center" wrapText="1"/>
    </xf>
    <xf numFmtId="3" fontId="7" fillId="0" borderId="13" xfId="5" applyNumberFormat="1" applyFont="1" applyFill="1" applyBorder="1" applyAlignment="1" applyProtection="1">
      <alignment horizontal="center" vertical="center" wrapText="1"/>
    </xf>
    <xf numFmtId="3" fontId="8" fillId="0" borderId="25" xfId="5" applyNumberFormat="1" applyFont="1" applyFill="1" applyBorder="1" applyAlignment="1" applyProtection="1">
      <alignment horizontal="center" wrapText="1"/>
    </xf>
    <xf numFmtId="3" fontId="8" fillId="0" borderId="13" xfId="5" applyNumberFormat="1" applyFont="1" applyFill="1" applyBorder="1" applyAlignment="1" applyProtection="1">
      <alignment horizontal="center"/>
    </xf>
    <xf numFmtId="3" fontId="8" fillId="0" borderId="26" xfId="5" applyNumberFormat="1" applyFont="1" applyFill="1" applyBorder="1" applyAlignment="1" applyProtection="1">
      <alignment horizontal="center"/>
    </xf>
    <xf numFmtId="3" fontId="6" fillId="0" borderId="24" xfId="6" applyNumberFormat="1" applyFont="1" applyFill="1" applyBorder="1" applyAlignment="1" applyProtection="1">
      <alignment horizontal="right"/>
      <protection locked="0"/>
    </xf>
    <xf numFmtId="3" fontId="6" fillId="0" borderId="13" xfId="6" applyNumberFormat="1" applyFont="1" applyFill="1" applyBorder="1" applyAlignment="1" applyProtection="1">
      <alignment horizontal="right"/>
    </xf>
    <xf numFmtId="3" fontId="6" fillId="3" borderId="26" xfId="6" applyNumberFormat="1" applyFont="1" applyFill="1" applyBorder="1" applyAlignment="1" applyProtection="1">
      <alignment horizontal="right"/>
    </xf>
    <xf numFmtId="0" fontId="6" fillId="11" borderId="12" xfId="0" applyFont="1" applyFill="1" applyBorder="1" applyAlignment="1" applyProtection="1"/>
    <xf numFmtId="0" fontId="53" fillId="9" borderId="37" xfId="0" applyFont="1" applyFill="1" applyBorder="1" applyAlignment="1" applyProtection="1">
      <alignment horizontal="left" vertical="center" wrapText="1"/>
    </xf>
    <xf numFmtId="0" fontId="52" fillId="9" borderId="52" xfId="0" applyFont="1" applyFill="1" applyBorder="1" applyAlignment="1" applyProtection="1">
      <alignment horizontal="left" vertical="center"/>
    </xf>
    <xf numFmtId="0" fontId="52" fillId="9" borderId="41" xfId="0" applyFont="1" applyFill="1" applyBorder="1" applyAlignment="1" applyProtection="1">
      <alignment horizontal="left" vertical="center"/>
    </xf>
    <xf numFmtId="0" fontId="52" fillId="9" borderId="51" xfId="0" applyFont="1" applyFill="1" applyBorder="1" applyAlignment="1" applyProtection="1">
      <alignment horizontal="left" vertical="center"/>
    </xf>
    <xf numFmtId="0" fontId="52" fillId="9" borderId="52" xfId="0" applyFont="1" applyFill="1" applyBorder="1" applyAlignment="1" applyProtection="1">
      <alignment horizontal="left"/>
    </xf>
    <xf numFmtId="0" fontId="52" fillId="9" borderId="41" xfId="0" applyFont="1" applyFill="1" applyBorder="1" applyAlignment="1" applyProtection="1">
      <alignment horizontal="left"/>
    </xf>
    <xf numFmtId="0" fontId="52" fillId="9" borderId="51" xfId="0" applyFont="1" applyFill="1" applyBorder="1" applyAlignment="1" applyProtection="1">
      <alignment horizontal="left"/>
    </xf>
    <xf numFmtId="0" fontId="53" fillId="9" borderId="52" xfId="0" applyFont="1" applyFill="1" applyBorder="1" applyAlignment="1" applyProtection="1">
      <alignment horizontal="center"/>
    </xf>
    <xf numFmtId="0" fontId="53" fillId="9" borderId="41" xfId="0" applyFont="1" applyFill="1" applyBorder="1" applyAlignment="1" applyProtection="1">
      <alignment horizontal="center"/>
    </xf>
    <xf numFmtId="0" fontId="53" fillId="9" borderId="51" xfId="0" applyFont="1" applyFill="1" applyBorder="1" applyAlignment="1" applyProtection="1">
      <alignment horizontal="center"/>
    </xf>
    <xf numFmtId="0" fontId="14" fillId="10" borderId="18" xfId="0" applyFont="1" applyFill="1" applyBorder="1" applyAlignment="1" applyProtection="1">
      <alignment horizontal="center" vertical="center" wrapText="1"/>
    </xf>
    <xf numFmtId="0" fontId="19" fillId="10" borderId="40" xfId="0" applyFont="1" applyFill="1" applyBorder="1" applyAlignment="1" applyProtection="1">
      <alignment horizontal="center" vertical="center" wrapText="1"/>
    </xf>
    <xf numFmtId="0" fontId="19" fillId="10" borderId="3" xfId="0" applyFont="1" applyFill="1" applyBorder="1" applyAlignment="1" applyProtection="1">
      <alignment horizontal="center" vertical="center" wrapText="1"/>
    </xf>
    <xf numFmtId="0" fontId="19" fillId="10" borderId="12" xfId="0" applyFont="1" applyFill="1" applyBorder="1" applyAlignment="1" applyProtection="1">
      <alignment horizontal="center" vertical="center" wrapText="1"/>
    </xf>
    <xf numFmtId="0" fontId="19" fillId="10" borderId="37" xfId="0" applyFont="1" applyFill="1" applyBorder="1" applyAlignment="1" applyProtection="1">
      <alignment horizontal="center" vertical="center" wrapText="1"/>
    </xf>
    <xf numFmtId="0" fontId="19" fillId="10" borderId="8" xfId="0" applyFont="1" applyFill="1" applyBorder="1" applyAlignment="1" applyProtection="1">
      <alignment horizontal="center" vertical="center" wrapText="1"/>
    </xf>
    <xf numFmtId="0" fontId="19" fillId="10" borderId="18" xfId="0" applyFont="1" applyFill="1" applyBorder="1" applyAlignment="1" applyProtection="1">
      <alignment horizontal="center" vertical="center" wrapText="1"/>
    </xf>
    <xf numFmtId="0" fontId="46" fillId="10" borderId="18" xfId="0" applyNumberFormat="1" applyFont="1" applyFill="1" applyBorder="1" applyAlignment="1" applyProtection="1">
      <alignment horizontal="center" vertical="center" wrapText="1"/>
    </xf>
    <xf numFmtId="0" fontId="46" fillId="10" borderId="40" xfId="0" applyNumberFormat="1" applyFont="1" applyFill="1" applyBorder="1" applyAlignment="1" applyProtection="1">
      <alignment horizontal="center" vertical="center" wrapText="1"/>
    </xf>
    <xf numFmtId="0" fontId="46" fillId="10" borderId="3" xfId="0" applyNumberFormat="1" applyFont="1" applyFill="1" applyBorder="1" applyAlignment="1" applyProtection="1">
      <alignment horizontal="center" vertical="center" wrapText="1"/>
    </xf>
    <xf numFmtId="0" fontId="46" fillId="10" borderId="12" xfId="0" applyNumberFormat="1" applyFont="1" applyFill="1" applyBorder="1" applyAlignment="1" applyProtection="1">
      <alignment horizontal="center" vertical="center" wrapText="1"/>
    </xf>
    <xf numFmtId="0" fontId="46" fillId="10" borderId="37" xfId="0" applyNumberFormat="1" applyFont="1" applyFill="1" applyBorder="1" applyAlignment="1" applyProtection="1">
      <alignment horizontal="center" vertical="center" wrapText="1"/>
    </xf>
    <xf numFmtId="0" fontId="46" fillId="10" borderId="8" xfId="0" applyNumberFormat="1" applyFont="1" applyFill="1" applyBorder="1" applyAlignment="1" applyProtection="1">
      <alignment horizontal="center" vertical="center" wrapText="1"/>
    </xf>
    <xf numFmtId="3" fontId="46" fillId="10" borderId="18" xfId="0" applyNumberFormat="1" applyFont="1" applyFill="1" applyBorder="1" applyAlignment="1" applyProtection="1">
      <alignment horizontal="center" vertical="center" wrapText="1"/>
    </xf>
    <xf numFmtId="3" fontId="46" fillId="10" borderId="40" xfId="0" applyNumberFormat="1" applyFont="1" applyFill="1" applyBorder="1" applyAlignment="1" applyProtection="1">
      <alignment horizontal="center" vertical="center" wrapText="1"/>
    </xf>
    <xf numFmtId="3" fontId="46" fillId="10" borderId="3" xfId="0" applyNumberFormat="1" applyFont="1" applyFill="1" applyBorder="1" applyAlignment="1" applyProtection="1">
      <alignment horizontal="center" vertical="center" wrapText="1"/>
    </xf>
    <xf numFmtId="3" fontId="46" fillId="10" borderId="12" xfId="0" applyNumberFormat="1" applyFont="1" applyFill="1" applyBorder="1" applyAlignment="1" applyProtection="1">
      <alignment horizontal="center" vertical="center" wrapText="1"/>
    </xf>
    <xf numFmtId="3" fontId="46" fillId="10" borderId="37" xfId="0" applyNumberFormat="1" applyFont="1" applyFill="1" applyBorder="1" applyAlignment="1" applyProtection="1">
      <alignment horizontal="center" vertical="center" wrapText="1"/>
    </xf>
    <xf numFmtId="3" fontId="46" fillId="10" borderId="8" xfId="0" applyNumberFormat="1" applyFont="1" applyFill="1" applyBorder="1" applyAlignment="1" applyProtection="1">
      <alignment horizontal="center" vertical="center" wrapText="1"/>
    </xf>
    <xf numFmtId="0" fontId="18" fillId="10" borderId="49" xfId="0" applyFont="1" applyFill="1" applyBorder="1" applyAlignment="1" applyProtection="1">
      <alignment horizontal="center" vertical="center" wrapText="1"/>
    </xf>
    <xf numFmtId="0" fontId="18" fillId="10" borderId="30" xfId="0" applyFont="1" applyFill="1" applyBorder="1" applyAlignment="1" applyProtection="1">
      <alignment horizontal="center" vertical="center" wrapText="1"/>
    </xf>
    <xf numFmtId="0" fontId="18" fillId="10" borderId="80" xfId="0" applyFont="1" applyFill="1" applyBorder="1" applyAlignment="1" applyProtection="1">
      <alignment horizontal="center" vertical="center" wrapText="1"/>
    </xf>
    <xf numFmtId="0" fontId="18" fillId="10" borderId="4" xfId="0" applyFont="1" applyFill="1" applyBorder="1" applyAlignment="1" applyProtection="1">
      <alignment horizontal="center" vertical="center" wrapText="1"/>
    </xf>
    <xf numFmtId="0" fontId="18" fillId="10" borderId="35" xfId="0" applyFont="1" applyFill="1" applyBorder="1" applyAlignment="1" applyProtection="1">
      <alignment horizontal="center" vertical="center" wrapText="1"/>
    </xf>
    <xf numFmtId="0" fontId="18" fillId="10" borderId="28" xfId="0" applyFont="1" applyFill="1" applyBorder="1" applyAlignment="1" applyProtection="1">
      <alignment horizontal="center" vertical="center" wrapText="1"/>
    </xf>
    <xf numFmtId="0" fontId="14" fillId="10" borderId="12" xfId="0" applyFont="1" applyFill="1" applyBorder="1" applyAlignment="1" applyProtection="1">
      <alignment horizontal="center" vertical="center" wrapText="1"/>
    </xf>
    <xf numFmtId="3" fontId="7" fillId="0" borderId="45" xfId="0" applyNumberFormat="1" applyFont="1" applyBorder="1" applyAlignment="1" applyProtection="1">
      <alignment horizontal="center" vertical="center" wrapText="1"/>
    </xf>
    <xf numFmtId="3" fontId="7" fillId="0" borderId="5" xfId="0" applyNumberFormat="1" applyFont="1" applyBorder="1" applyAlignment="1" applyProtection="1">
      <alignment horizontal="center" vertical="center" wrapText="1"/>
    </xf>
    <xf numFmtId="3" fontId="7" fillId="0" borderId="44" xfId="5" applyNumberFormat="1" applyFont="1" applyFill="1" applyBorder="1" applyAlignment="1" applyProtection="1">
      <alignment horizontal="center" vertical="center" wrapText="1"/>
    </xf>
    <xf numFmtId="3" fontId="7" fillId="0" borderId="15" xfId="5" applyNumberFormat="1" applyFont="1" applyFill="1" applyBorder="1" applyAlignment="1" applyProtection="1">
      <alignment horizontal="center" vertical="center" wrapText="1"/>
    </xf>
    <xf numFmtId="3" fontId="7" fillId="0" borderId="50" xfId="5" applyNumberFormat="1" applyFont="1" applyFill="1" applyBorder="1" applyAlignment="1" applyProtection="1">
      <alignment horizontal="center" vertical="center" wrapText="1"/>
    </xf>
    <xf numFmtId="3" fontId="7" fillId="0" borderId="36" xfId="5" applyNumberFormat="1" applyFont="1" applyFill="1" applyBorder="1" applyAlignment="1" applyProtection="1">
      <alignment horizontal="center" vertical="center" wrapText="1"/>
    </xf>
    <xf numFmtId="3" fontId="7" fillId="0" borderId="50" xfId="0" applyNumberFormat="1" applyFont="1" applyBorder="1" applyAlignment="1" applyProtection="1">
      <alignment horizontal="center" vertical="center" wrapText="1"/>
    </xf>
    <xf numFmtId="3" fontId="7" fillId="0" borderId="36" xfId="0" applyNumberFormat="1" applyFont="1" applyBorder="1" applyAlignment="1" applyProtection="1">
      <alignment horizontal="center" vertical="center" wrapText="1"/>
    </xf>
    <xf numFmtId="3" fontId="7" fillId="0" borderId="48" xfId="5" applyNumberFormat="1" applyFont="1" applyFill="1" applyBorder="1" applyAlignment="1" applyProtection="1">
      <alignment horizontal="center" vertical="center" wrapText="1"/>
    </xf>
    <xf numFmtId="3" fontId="7" fillId="0" borderId="47" xfId="5" applyNumberFormat="1" applyFont="1" applyFill="1" applyBorder="1" applyAlignment="1" applyProtection="1">
      <alignment horizontal="center" vertical="center" wrapText="1"/>
    </xf>
    <xf numFmtId="3" fontId="7" fillId="0" borderId="82" xfId="5" applyNumberFormat="1" applyFont="1" applyFill="1" applyBorder="1" applyAlignment="1" applyProtection="1">
      <alignment horizontal="center" vertical="center" wrapText="1"/>
    </xf>
    <xf numFmtId="0" fontId="8" fillId="0" borderId="0" xfId="5" applyFont="1" applyFill="1" applyBorder="1" applyAlignment="1" applyProtection="1">
      <alignment horizontal="left"/>
    </xf>
    <xf numFmtId="3" fontId="7" fillId="0" borderId="44" xfId="0" applyNumberFormat="1" applyFont="1" applyBorder="1" applyAlignment="1" applyProtection="1">
      <alignment horizontal="center" vertical="center" wrapText="1"/>
    </xf>
    <xf numFmtId="3" fontId="7" fillId="0" borderId="15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wrapText="1"/>
    </xf>
    <xf numFmtId="3" fontId="7" fillId="0" borderId="2" xfId="0" applyNumberFormat="1" applyFont="1" applyBorder="1" applyAlignment="1" applyProtection="1">
      <alignment horizontal="center" vertical="center" wrapText="1"/>
    </xf>
    <xf numFmtId="3" fontId="7" fillId="0" borderId="82" xfId="0" applyNumberFormat="1" applyFont="1" applyBorder="1" applyAlignment="1" applyProtection="1">
      <alignment horizontal="center" vertical="center" wrapText="1"/>
    </xf>
    <xf numFmtId="3" fontId="7" fillId="0" borderId="48" xfId="0" applyNumberFormat="1" applyFont="1" applyBorder="1" applyAlignment="1" applyProtection="1">
      <alignment horizontal="center" vertical="center" wrapText="1"/>
    </xf>
    <xf numFmtId="3" fontId="7" fillId="0" borderId="27" xfId="0" applyNumberFormat="1" applyFont="1" applyBorder="1" applyAlignment="1" applyProtection="1">
      <alignment horizontal="center" vertical="center" wrapText="1"/>
    </xf>
    <xf numFmtId="3" fontId="7" fillId="0" borderId="47" xfId="0" applyNumberFormat="1" applyFont="1" applyBorder="1" applyAlignment="1" applyProtection="1">
      <alignment horizontal="center" vertical="center" wrapText="1"/>
    </xf>
    <xf numFmtId="3" fontId="8" fillId="0" borderId="11" xfId="0" applyNumberFormat="1" applyFont="1" applyBorder="1" applyAlignment="1" applyProtection="1">
      <alignment horizontal="center"/>
    </xf>
    <xf numFmtId="3" fontId="8" fillId="0" borderId="51" xfId="0" applyNumberFormat="1" applyFont="1" applyBorder="1" applyAlignment="1" applyProtection="1">
      <alignment horizontal="center"/>
    </xf>
    <xf numFmtId="3" fontId="8" fillId="0" borderId="52" xfId="0" applyNumberFormat="1" applyFont="1" applyBorder="1" applyAlignment="1" applyProtection="1">
      <alignment horizontal="center"/>
    </xf>
    <xf numFmtId="3" fontId="8" fillId="0" borderId="16" xfId="0" applyNumberFormat="1" applyFont="1" applyBorder="1" applyAlignment="1" applyProtection="1">
      <alignment horizontal="center"/>
    </xf>
    <xf numFmtId="0" fontId="1" fillId="5" borderId="74" xfId="3" applyFill="1" applyBorder="1" applyAlignment="1">
      <alignment horizontal="center" vertical="center"/>
    </xf>
    <xf numFmtId="0" fontId="1" fillId="5" borderId="75" xfId="3" applyFill="1" applyBorder="1" applyAlignment="1">
      <alignment horizontal="center" vertical="center"/>
    </xf>
    <xf numFmtId="0" fontId="1" fillId="5" borderId="76" xfId="3" applyFill="1" applyBorder="1" applyAlignment="1">
      <alignment horizontal="center" vertical="center"/>
    </xf>
    <xf numFmtId="0" fontId="1" fillId="6" borderId="77" xfId="3" applyFill="1" applyBorder="1" applyAlignment="1">
      <alignment horizontal="center" vertical="center"/>
    </xf>
    <xf numFmtId="0" fontId="1" fillId="6" borderId="75" xfId="3" applyFill="1" applyBorder="1" applyAlignment="1">
      <alignment horizontal="center" vertical="center"/>
    </xf>
    <xf numFmtId="0" fontId="1" fillId="6" borderId="76" xfId="3" applyFill="1" applyBorder="1" applyAlignment="1">
      <alignment horizontal="center" vertical="center"/>
    </xf>
    <xf numFmtId="0" fontId="1" fillId="0" borderId="78" xfId="3" applyBorder="1" applyAlignment="1">
      <alignment horizontal="center" vertical="center"/>
    </xf>
    <xf numFmtId="0" fontId="1" fillId="0" borderId="79" xfId="3" applyBorder="1" applyAlignment="1">
      <alignment horizontal="center" vertical="center"/>
    </xf>
  </cellXfs>
  <cellStyles count="7">
    <cellStyle name="Comma" xfId="1" builtinId="3"/>
    <cellStyle name="Comma [0]" xfId="2" builtinId="6"/>
    <cellStyle name="Normal" xfId="0" builtinId="0"/>
    <cellStyle name="Normal_correspondence" xfId="3"/>
    <cellStyle name="Normal_OilQues" xfId="4"/>
    <cellStyle name="桁区切り_Proposed revision to the Supplemental Table of the NGQ" xfId="6"/>
    <cellStyle name="標準_Proposed revision to the Supplemental Table of the NGQ" xfId="5"/>
  </cellStyles>
  <dxfs count="0"/>
  <tableStyles count="0" defaultTableStyle="TableStyleMedium2" defaultPivotStyle="PivotStyleLight16"/>
  <colors>
    <mruColors>
      <color rgb="FFCCFFCC"/>
      <color rgb="FFFFFF99"/>
      <color rgb="FF0000FF"/>
      <color rgb="FFFF99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285750</xdr:rowOff>
    </xdr:from>
    <xdr:to>
      <xdr:col>15</xdr:col>
      <xdr:colOff>123825</xdr:colOff>
      <xdr:row>7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285750"/>
          <a:ext cx="6353175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="90" zoomScaleNormal="90" workbookViewId="0">
      <selection activeCell="K24" sqref="K24"/>
    </sheetView>
  </sheetViews>
  <sheetFormatPr defaultRowHeight="15"/>
  <cols>
    <col min="1" max="1" width="9" style="83"/>
    <col min="2" max="2" width="25.75" style="83" customWidth="1"/>
    <col min="3" max="3" width="24.625" style="83" customWidth="1"/>
    <col min="4" max="4" width="22" style="83" customWidth="1"/>
    <col min="5" max="5" width="10.25" style="83" customWidth="1"/>
    <col min="6" max="16384" width="9" style="83"/>
  </cols>
  <sheetData>
    <row r="1" spans="1:7" ht="25.5">
      <c r="A1" s="81" t="s">
        <v>115</v>
      </c>
      <c r="B1" s="82"/>
      <c r="C1" s="82"/>
      <c r="D1" s="82"/>
      <c r="E1" s="82"/>
    </row>
    <row r="2" spans="1:7" ht="25.5">
      <c r="A2" s="81" t="s">
        <v>116</v>
      </c>
      <c r="B2" s="82"/>
      <c r="C2" s="82"/>
      <c r="D2" s="82"/>
      <c r="E2" s="82"/>
    </row>
    <row r="3" spans="1:7" ht="25.5">
      <c r="A3" s="81"/>
      <c r="B3" s="82"/>
      <c r="C3" s="82"/>
      <c r="D3" s="82"/>
      <c r="E3" s="82"/>
    </row>
    <row r="4" spans="1:7" ht="15.75">
      <c r="A4" s="84" t="s">
        <v>90</v>
      </c>
      <c r="B4" s="82"/>
      <c r="C4" s="82"/>
      <c r="D4" s="82"/>
      <c r="E4" s="82"/>
    </row>
    <row r="5" spans="1:7" ht="16.5" thickBot="1">
      <c r="A5" s="84"/>
      <c r="B5" s="82"/>
      <c r="C5" s="82"/>
      <c r="D5" s="82"/>
      <c r="E5" s="82"/>
    </row>
    <row r="6" spans="1:7" ht="17.25" thickTop="1" thickBot="1">
      <c r="A6" s="82"/>
      <c r="B6" s="85" t="s">
        <v>117</v>
      </c>
      <c r="C6" s="88"/>
      <c r="D6" s="82"/>
      <c r="E6" s="82"/>
    </row>
    <row r="7" spans="1:7" s="143" customFormat="1" ht="17.25" thickTop="1" thickBot="1">
      <c r="A7" s="82"/>
      <c r="B7" s="86" t="s">
        <v>114</v>
      </c>
      <c r="C7" s="142"/>
      <c r="D7" s="82"/>
      <c r="E7" s="82"/>
    </row>
    <row r="8" spans="1:7" s="143" customFormat="1" ht="11.25" customHeight="1" thickTop="1" thickBot="1">
      <c r="A8" s="82"/>
      <c r="B8" s="82"/>
      <c r="C8" s="82"/>
      <c r="D8" s="82"/>
      <c r="E8" s="82"/>
    </row>
    <row r="9" spans="1:7" ht="17.25" thickTop="1" thickBot="1">
      <c r="A9" s="82"/>
      <c r="B9" s="86" t="s">
        <v>87</v>
      </c>
      <c r="C9" s="88"/>
      <c r="D9" s="82"/>
      <c r="E9" s="82"/>
    </row>
    <row r="10" spans="1:7" ht="17.25" thickTop="1" thickBot="1">
      <c r="A10" s="82"/>
      <c r="B10" s="86" t="s">
        <v>88</v>
      </c>
      <c r="C10" s="88"/>
      <c r="D10" s="82"/>
      <c r="E10" s="82"/>
      <c r="G10" s="202" t="s">
        <v>315</v>
      </c>
    </row>
    <row r="11" spans="1:7" ht="17.25" thickTop="1" thickBot="1">
      <c r="A11" s="82"/>
      <c r="B11" s="86" t="s">
        <v>118</v>
      </c>
      <c r="C11" s="88"/>
      <c r="D11" s="82"/>
      <c r="E11" s="82"/>
    </row>
    <row r="12" spans="1:7" ht="17.25" thickTop="1" thickBot="1">
      <c r="A12" s="82"/>
      <c r="B12" s="86" t="s">
        <v>89</v>
      </c>
      <c r="C12" s="88"/>
      <c r="D12" s="82"/>
      <c r="E12" s="82"/>
    </row>
    <row r="13" spans="1:7" ht="15.75" thickTop="1">
      <c r="A13" s="82"/>
      <c r="B13" s="82"/>
      <c r="C13" s="82"/>
      <c r="D13" s="82"/>
      <c r="E13" s="82"/>
    </row>
    <row r="14" spans="1:7">
      <c r="A14" s="82" t="s">
        <v>94</v>
      </c>
      <c r="B14" s="82"/>
      <c r="C14" s="82"/>
      <c r="D14" s="82"/>
      <c r="E14" s="82"/>
    </row>
    <row r="15" spans="1:7">
      <c r="A15" s="82" t="s">
        <v>119</v>
      </c>
      <c r="B15" s="82"/>
      <c r="C15" s="82"/>
      <c r="D15" s="82"/>
      <c r="E15" s="82"/>
    </row>
    <row r="16" spans="1:7">
      <c r="A16" s="82" t="s">
        <v>120</v>
      </c>
      <c r="B16" s="82"/>
      <c r="C16" s="82"/>
      <c r="D16" s="82"/>
      <c r="E16" s="82"/>
    </row>
    <row r="17" spans="1:5">
      <c r="A17" s="82" t="s">
        <v>93</v>
      </c>
      <c r="B17" s="82"/>
      <c r="C17" s="82"/>
      <c r="D17" s="82"/>
      <c r="E17" s="82"/>
    </row>
    <row r="18" spans="1:5">
      <c r="A18" s="82"/>
      <c r="B18" s="82"/>
      <c r="C18" s="82"/>
      <c r="D18" s="82"/>
      <c r="E18" s="82"/>
    </row>
    <row r="19" spans="1:5">
      <c r="A19" s="82" t="s">
        <v>121</v>
      </c>
      <c r="B19" s="82"/>
      <c r="C19" s="82"/>
      <c r="D19" s="82"/>
      <c r="E19" s="82"/>
    </row>
    <row r="20" spans="1:5">
      <c r="A20" s="87"/>
      <c r="B20" s="82"/>
      <c r="C20" s="82"/>
      <c r="D20" s="82"/>
      <c r="E20" s="82"/>
    </row>
    <row r="22" spans="1:5" s="203" customFormat="1">
      <c r="A22" s="204" t="s">
        <v>314</v>
      </c>
      <c r="B22" s="205"/>
      <c r="C22" s="535"/>
      <c r="D22" s="536"/>
      <c r="E22" s="537"/>
    </row>
    <row r="23" spans="1:5" s="203" customFormat="1">
      <c r="A23" s="205" t="s">
        <v>317</v>
      </c>
      <c r="B23" s="205"/>
      <c r="C23" s="532" t="s">
        <v>316</v>
      </c>
      <c r="D23" s="533"/>
      <c r="E23" s="534"/>
    </row>
    <row r="24" spans="1:5" s="203" customFormat="1" ht="33.75" customHeight="1">
      <c r="A24" s="528" t="s">
        <v>319</v>
      </c>
      <c r="B24" s="528"/>
      <c r="C24" s="529" t="s">
        <v>321</v>
      </c>
      <c r="D24" s="530"/>
      <c r="E24" s="531"/>
    </row>
    <row r="25" spans="1:5" s="203" customFormat="1" ht="17.25">
      <c r="A25" s="205" t="s">
        <v>318</v>
      </c>
      <c r="B25" s="205"/>
      <c r="C25" s="532" t="s">
        <v>320</v>
      </c>
      <c r="D25" s="533"/>
      <c r="E25" s="534"/>
    </row>
  </sheetData>
  <mergeCells count="5">
    <mergeCell ref="A24:B24"/>
    <mergeCell ref="C24:E24"/>
    <mergeCell ref="C23:E23"/>
    <mergeCell ref="C25:E25"/>
    <mergeCell ref="C22:E22"/>
  </mergeCells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57"/>
  <sheetViews>
    <sheetView zoomScale="90" zoomScaleNormal="90" zoomScaleSheetLayoutView="100" workbookViewId="0">
      <selection activeCell="F25" sqref="F25"/>
    </sheetView>
  </sheetViews>
  <sheetFormatPr defaultRowHeight="15"/>
  <cols>
    <col min="1" max="1" width="31.75" style="90" customWidth="1"/>
    <col min="2" max="2" width="7.25" style="90" customWidth="1"/>
    <col min="3" max="8" width="10.125" style="90" customWidth="1"/>
    <col min="9" max="16384" width="9" style="90"/>
  </cols>
  <sheetData>
    <row r="1" spans="1:8" ht="25.5">
      <c r="A1" s="89" t="s">
        <v>115</v>
      </c>
      <c r="G1" s="91"/>
    </row>
    <row r="2" spans="1:8" ht="25.5">
      <c r="A2" s="89" t="s">
        <v>122</v>
      </c>
    </row>
    <row r="3" spans="1:8" ht="14.25" customHeight="1" thickBot="1"/>
    <row r="4" spans="1:8" s="94" customFormat="1" ht="14.25" customHeight="1" thickTop="1">
      <c r="A4" s="92"/>
      <c r="B4" s="93"/>
      <c r="C4" s="538" t="s">
        <v>160</v>
      </c>
      <c r="D4" s="539"/>
      <c r="E4" s="540"/>
      <c r="F4" s="544" t="s">
        <v>2</v>
      </c>
      <c r="G4" s="539"/>
      <c r="H4" s="540"/>
    </row>
    <row r="5" spans="1:8">
      <c r="A5" s="95"/>
      <c r="B5" s="96"/>
      <c r="C5" s="541"/>
      <c r="D5" s="542"/>
      <c r="E5" s="543"/>
      <c r="F5" s="541"/>
      <c r="G5" s="542"/>
      <c r="H5" s="543"/>
    </row>
    <row r="6" spans="1:8" s="185" customFormat="1" ht="33">
      <c r="A6" s="183"/>
      <c r="B6" s="184"/>
      <c r="C6" s="179" t="s">
        <v>266</v>
      </c>
      <c r="D6" s="180" t="s">
        <v>142</v>
      </c>
      <c r="E6" s="181" t="s">
        <v>143</v>
      </c>
      <c r="F6" s="182" t="s">
        <v>4</v>
      </c>
      <c r="G6" s="180" t="s">
        <v>142</v>
      </c>
      <c r="H6" s="181" t="s">
        <v>146</v>
      </c>
    </row>
    <row r="7" spans="1:8" ht="15.75" thickBot="1">
      <c r="A7" s="35"/>
      <c r="B7" s="97"/>
      <c r="C7" s="152" t="s">
        <v>22</v>
      </c>
      <c r="D7" s="153" t="s">
        <v>144</v>
      </c>
      <c r="E7" s="154" t="s">
        <v>145</v>
      </c>
      <c r="F7" s="152" t="s">
        <v>156</v>
      </c>
      <c r="G7" s="153" t="s">
        <v>157</v>
      </c>
      <c r="H7" s="154" t="s">
        <v>158</v>
      </c>
    </row>
    <row r="8" spans="1:8" ht="15.75" thickTop="1">
      <c r="A8" s="14" t="s">
        <v>123</v>
      </c>
      <c r="B8" s="76" t="s">
        <v>77</v>
      </c>
      <c r="C8" s="212">
        <f>SUM(C9:C13)</f>
        <v>0</v>
      </c>
      <c r="D8" s="213">
        <f>SUM(D9:D13)</f>
        <v>0</v>
      </c>
      <c r="E8" s="214">
        <f>IFERROR(D8/C8,0)</f>
        <v>0</v>
      </c>
      <c r="F8" s="215"/>
      <c r="G8" s="216"/>
      <c r="H8" s="217"/>
    </row>
    <row r="9" spans="1:8">
      <c r="A9" s="16" t="s">
        <v>124</v>
      </c>
      <c r="B9" s="77" t="s">
        <v>78</v>
      </c>
      <c r="C9" s="218"/>
      <c r="D9" s="219"/>
      <c r="E9" s="220">
        <f t="shared" ref="E9:E25" si="0">IFERROR(D9/C9,0)</f>
        <v>0</v>
      </c>
      <c r="F9" s="215"/>
      <c r="G9" s="216"/>
      <c r="H9" s="217"/>
    </row>
    <row r="10" spans="1:8">
      <c r="A10" s="16" t="s">
        <v>125</v>
      </c>
      <c r="B10" s="77" t="s">
        <v>79</v>
      </c>
      <c r="C10" s="218"/>
      <c r="D10" s="219"/>
      <c r="E10" s="220">
        <f t="shared" si="0"/>
        <v>0</v>
      </c>
      <c r="F10" s="215"/>
      <c r="G10" s="216"/>
      <c r="H10" s="217"/>
    </row>
    <row r="11" spans="1:8">
      <c r="A11" s="16" t="s">
        <v>127</v>
      </c>
      <c r="B11" s="77" t="s">
        <v>131</v>
      </c>
      <c r="C11" s="218"/>
      <c r="D11" s="219"/>
      <c r="E11" s="220">
        <f t="shared" si="0"/>
        <v>0</v>
      </c>
      <c r="F11" s="215"/>
      <c r="G11" s="216"/>
      <c r="H11" s="217"/>
    </row>
    <row r="12" spans="1:8">
      <c r="A12" s="16" t="s">
        <v>128</v>
      </c>
      <c r="B12" s="77" t="s">
        <v>132</v>
      </c>
      <c r="C12" s="218"/>
      <c r="D12" s="219"/>
      <c r="E12" s="220">
        <f t="shared" si="0"/>
        <v>0</v>
      </c>
      <c r="F12" s="215"/>
      <c r="G12" s="216"/>
      <c r="H12" s="217"/>
    </row>
    <row r="13" spans="1:8">
      <c r="A13" s="16" t="s">
        <v>126</v>
      </c>
      <c r="B13" s="77" t="s">
        <v>133</v>
      </c>
      <c r="C13" s="218"/>
      <c r="D13" s="219"/>
      <c r="E13" s="220">
        <f t="shared" si="0"/>
        <v>0</v>
      </c>
      <c r="F13" s="215"/>
      <c r="G13" s="216"/>
      <c r="H13" s="217"/>
    </row>
    <row r="14" spans="1:8" ht="15.75" customHeight="1">
      <c r="A14" s="16" t="s">
        <v>59</v>
      </c>
      <c r="B14" s="77" t="s">
        <v>134</v>
      </c>
      <c r="C14" s="212">
        <f>SUM(C15:C18)</f>
        <v>0</v>
      </c>
      <c r="D14" s="213">
        <f>SUM(D15:D18)</f>
        <v>0</v>
      </c>
      <c r="E14" s="221">
        <f t="shared" si="0"/>
        <v>0</v>
      </c>
      <c r="F14" s="215"/>
      <c r="G14" s="216"/>
      <c r="H14" s="217"/>
    </row>
    <row r="15" spans="1:8" ht="15.75" customHeight="1">
      <c r="A15" s="16" t="s">
        <v>68</v>
      </c>
      <c r="B15" s="77" t="s">
        <v>135</v>
      </c>
      <c r="C15" s="218"/>
      <c r="D15" s="219"/>
      <c r="E15" s="220">
        <f t="shared" si="0"/>
        <v>0</v>
      </c>
      <c r="F15" s="215"/>
      <c r="G15" s="216"/>
      <c r="H15" s="217"/>
    </row>
    <row r="16" spans="1:8" ht="15.75" customHeight="1">
      <c r="A16" s="16" t="s">
        <v>69</v>
      </c>
      <c r="B16" s="77" t="s">
        <v>136</v>
      </c>
      <c r="C16" s="218"/>
      <c r="D16" s="219"/>
      <c r="E16" s="220">
        <f t="shared" si="0"/>
        <v>0</v>
      </c>
      <c r="F16" s="215"/>
      <c r="G16" s="216"/>
      <c r="H16" s="217"/>
    </row>
    <row r="17" spans="1:8" ht="15.75" customHeight="1">
      <c r="A17" s="16" t="s">
        <v>129</v>
      </c>
      <c r="B17" s="77" t="s">
        <v>137</v>
      </c>
      <c r="C17" s="218"/>
      <c r="D17" s="219"/>
      <c r="E17" s="220">
        <f t="shared" si="0"/>
        <v>0</v>
      </c>
      <c r="F17" s="215"/>
      <c r="G17" s="216"/>
      <c r="H17" s="217"/>
    </row>
    <row r="18" spans="1:8" ht="15.75" customHeight="1">
      <c r="A18" s="16" t="s">
        <v>130</v>
      </c>
      <c r="B18" s="77" t="s">
        <v>138</v>
      </c>
      <c r="C18" s="218"/>
      <c r="D18" s="219"/>
      <c r="E18" s="220">
        <f t="shared" si="0"/>
        <v>0</v>
      </c>
      <c r="F18" s="215"/>
      <c r="G18" s="216"/>
      <c r="H18" s="217"/>
    </row>
    <row r="19" spans="1:8">
      <c r="A19" s="16" t="s">
        <v>5</v>
      </c>
      <c r="B19" s="77" t="s">
        <v>139</v>
      </c>
      <c r="C19" s="218"/>
      <c r="D19" s="219"/>
      <c r="E19" s="220">
        <f t="shared" si="0"/>
        <v>0</v>
      </c>
      <c r="F19" s="222"/>
      <c r="G19" s="223"/>
      <c r="H19" s="224">
        <f>IFERROR(G19/F19,0)</f>
        <v>0</v>
      </c>
    </row>
    <row r="20" spans="1:8">
      <c r="A20" s="16" t="s">
        <v>6</v>
      </c>
      <c r="B20" s="77" t="s">
        <v>140</v>
      </c>
      <c r="C20" s="218"/>
      <c r="D20" s="219"/>
      <c r="E20" s="220">
        <f t="shared" si="0"/>
        <v>0</v>
      </c>
      <c r="F20" s="222"/>
      <c r="G20" s="223"/>
      <c r="H20" s="224">
        <f>IFERROR(G20/F20,0)</f>
        <v>0</v>
      </c>
    </row>
    <row r="21" spans="1:8">
      <c r="A21" s="149" t="s">
        <v>178</v>
      </c>
      <c r="B21" s="150" t="s">
        <v>179</v>
      </c>
      <c r="C21" s="218"/>
      <c r="D21" s="219"/>
      <c r="E21" s="220">
        <f t="shared" si="0"/>
        <v>0</v>
      </c>
      <c r="F21" s="222"/>
      <c r="G21" s="223"/>
      <c r="H21" s="224">
        <f>IFERROR(G21/F21,0)</f>
        <v>0</v>
      </c>
    </row>
    <row r="22" spans="1:8">
      <c r="A22" s="17" t="s">
        <v>225</v>
      </c>
      <c r="B22" s="78" t="s">
        <v>180</v>
      </c>
      <c r="C22" s="225"/>
      <c r="D22" s="226"/>
      <c r="E22" s="221">
        <f t="shared" si="0"/>
        <v>0</v>
      </c>
      <c r="F22" s="227"/>
      <c r="G22" s="228"/>
      <c r="H22" s="229">
        <f t="shared" ref="H22:H25" si="1">IFERROR(G22/F22,0)</f>
        <v>0</v>
      </c>
    </row>
    <row r="23" spans="1:8">
      <c r="A23" s="18" t="s">
        <v>147</v>
      </c>
      <c r="B23" s="19" t="s">
        <v>181</v>
      </c>
      <c r="C23" s="212">
        <f>C8+C14+C19-C20-C21+C22</f>
        <v>0</v>
      </c>
      <c r="D23" s="213">
        <f t="shared" ref="D23:H23" si="2">D8+D14+D19-D20-D21+D22</f>
        <v>0</v>
      </c>
      <c r="E23" s="221">
        <f t="shared" si="2"/>
        <v>0</v>
      </c>
      <c r="F23" s="212">
        <f>F19-F20-F21+F22</f>
        <v>0</v>
      </c>
      <c r="G23" s="213">
        <f>G19-G20-G21+G22</f>
        <v>0</v>
      </c>
      <c r="H23" s="214">
        <f t="shared" si="2"/>
        <v>0</v>
      </c>
    </row>
    <row r="24" spans="1:8">
      <c r="A24" s="20" t="s">
        <v>148</v>
      </c>
      <c r="B24" s="21">
        <v>17</v>
      </c>
      <c r="C24" s="212">
        <f>C23-C25</f>
        <v>0</v>
      </c>
      <c r="D24" s="213">
        <f>D23-D25</f>
        <v>0</v>
      </c>
      <c r="E24" s="221">
        <f t="shared" si="0"/>
        <v>0</v>
      </c>
      <c r="F24" s="230">
        <f>F23-F25</f>
        <v>0</v>
      </c>
      <c r="G24" s="231">
        <f t="shared" ref="G24" si="3">G23-G25</f>
        <v>0</v>
      </c>
      <c r="H24" s="232">
        <f t="shared" si="1"/>
        <v>0</v>
      </c>
    </row>
    <row r="25" spans="1:8" ht="15.75" thickBot="1">
      <c r="A25" s="22" t="s">
        <v>149</v>
      </c>
      <c r="B25" s="23">
        <v>18</v>
      </c>
      <c r="C25" s="233">
        <f>Transformation!C8+Transformation!C26+Transformation!J8+Transformation!J26+'Final consumption'!C8+'Final consumption'!G8</f>
        <v>0</v>
      </c>
      <c r="D25" s="234">
        <f>Transformation!D8+Transformation!D26+Transformation!K8+Transformation!K26+'Final consumption'!D8+'Final consumption'!H8</f>
        <v>0</v>
      </c>
      <c r="E25" s="235">
        <f t="shared" si="0"/>
        <v>0</v>
      </c>
      <c r="F25" s="233">
        <f>Transformation!F8+Transformation!F26+Transformation!K8+Transformation!K26</f>
        <v>0</v>
      </c>
      <c r="G25" s="234">
        <f>Transformation!G8+Transformation!G26+Transformation!L8+Transformation!L26</f>
        <v>0</v>
      </c>
      <c r="H25" s="236">
        <f t="shared" si="1"/>
        <v>0</v>
      </c>
    </row>
    <row r="26" spans="1:8" s="98" customFormat="1" ht="16.5" thickTop="1" thickBot="1">
      <c r="A26" s="24" t="s">
        <v>24</v>
      </c>
      <c r="B26" s="25"/>
      <c r="C26" s="237"/>
      <c r="D26" s="237"/>
      <c r="E26" s="237"/>
      <c r="F26" s="238"/>
      <c r="G26" s="238"/>
      <c r="H26" s="238"/>
    </row>
    <row r="27" spans="1:8" s="98" customFormat="1" ht="15.75" thickTop="1">
      <c r="A27" s="32" t="s">
        <v>150</v>
      </c>
      <c r="B27" s="27">
        <v>19</v>
      </c>
      <c r="C27" s="239"/>
      <c r="D27" s="240"/>
      <c r="E27" s="241"/>
      <c r="F27" s="239"/>
      <c r="G27" s="240"/>
      <c r="H27" s="241"/>
    </row>
    <row r="28" spans="1:8" s="98" customFormat="1" ht="15.75" thickBot="1">
      <c r="A28" s="22" t="s">
        <v>151</v>
      </c>
      <c r="B28" s="28">
        <v>20</v>
      </c>
      <c r="C28" s="242"/>
      <c r="D28" s="243"/>
      <c r="E28" s="244"/>
      <c r="F28" s="242"/>
      <c r="G28" s="243"/>
      <c r="H28" s="244"/>
    </row>
    <row r="29" spans="1:8" ht="16.5" thickTop="1" thickBot="1">
      <c r="A29" s="30" t="s">
        <v>0</v>
      </c>
      <c r="B29" s="31"/>
      <c r="C29" s="245"/>
      <c r="D29" s="245"/>
      <c r="E29" s="245"/>
      <c r="F29" s="246"/>
      <c r="G29" s="246"/>
      <c r="H29" s="246"/>
    </row>
    <row r="30" spans="1:8" ht="15.75" thickTop="1">
      <c r="A30" s="32" t="s">
        <v>152</v>
      </c>
      <c r="B30" s="15">
        <v>21</v>
      </c>
      <c r="C30" s="239"/>
      <c r="D30" s="240"/>
      <c r="E30" s="241"/>
      <c r="F30" s="247"/>
      <c r="G30" s="248"/>
      <c r="H30" s="249"/>
    </row>
    <row r="31" spans="1:8" ht="15.75" thickBot="1">
      <c r="A31" s="33" t="s">
        <v>153</v>
      </c>
      <c r="B31" s="34">
        <v>22</v>
      </c>
      <c r="C31" s="242"/>
      <c r="D31" s="243"/>
      <c r="E31" s="244"/>
      <c r="F31" s="250"/>
      <c r="G31" s="251"/>
      <c r="H31" s="252"/>
    </row>
    <row r="32" spans="1:8" ht="16.5" thickTop="1" thickBot="1">
      <c r="A32" s="35" t="s">
        <v>154</v>
      </c>
      <c r="B32" s="36"/>
      <c r="C32" s="253"/>
      <c r="D32" s="253"/>
      <c r="E32" s="253"/>
      <c r="F32" s="246"/>
      <c r="G32" s="246"/>
      <c r="H32" s="246"/>
    </row>
    <row r="33" spans="1:8" ht="16.5" thickTop="1" thickBot="1">
      <c r="A33" s="37" t="s">
        <v>155</v>
      </c>
      <c r="B33" s="38">
        <v>23</v>
      </c>
      <c r="C33" s="254"/>
      <c r="D33" s="255"/>
      <c r="E33" s="256"/>
      <c r="F33" s="254"/>
      <c r="G33" s="255"/>
      <c r="H33" s="256"/>
    </row>
    <row r="34" spans="1:8" ht="15.75" thickTop="1">
      <c r="C34" s="99"/>
      <c r="D34" s="99"/>
      <c r="E34" s="99"/>
      <c r="F34" s="99"/>
      <c r="G34" s="99"/>
      <c r="H34" s="99"/>
    </row>
    <row r="35" spans="1:8" ht="15.75" thickBot="1">
      <c r="B35" s="31"/>
    </row>
    <row r="36" spans="1:8" s="100" customFormat="1" ht="16.5" thickTop="1" thickBot="1">
      <c r="A36" s="39" t="s">
        <v>25</v>
      </c>
      <c r="B36" s="79" t="s">
        <v>141</v>
      </c>
      <c r="C36" s="206" t="s">
        <v>48</v>
      </c>
      <c r="D36" s="207"/>
      <c r="E36" s="208"/>
      <c r="F36" s="209">
        <v>27111</v>
      </c>
      <c r="G36" s="210"/>
      <c r="H36" s="211"/>
    </row>
    <row r="37" spans="1:8" s="100" customFormat="1" ht="15.75" thickTop="1"/>
    <row r="38" spans="1:8" s="100" customFormat="1"/>
    <row r="39" spans="1:8" s="101" customFormat="1" ht="12"/>
    <row r="40" spans="1:8" s="101" customFormat="1" ht="12"/>
    <row r="41" spans="1:8" s="101" customFormat="1" ht="12"/>
    <row r="42" spans="1:8" s="101" customFormat="1" ht="12"/>
    <row r="43" spans="1:8" s="101" customFormat="1" ht="12"/>
    <row r="44" spans="1:8" s="101" customFormat="1" ht="12"/>
    <row r="45" spans="1:8" s="101" customFormat="1" ht="12"/>
    <row r="46" spans="1:8" s="101" customFormat="1" ht="12"/>
    <row r="47" spans="1:8" s="101" customFormat="1" ht="12"/>
    <row r="48" spans="1:8" s="101" customFormat="1" ht="12"/>
    <row r="49" s="101" customFormat="1" ht="12"/>
    <row r="50" s="101" customFormat="1" ht="12"/>
    <row r="51" s="101" customFormat="1" ht="12"/>
    <row r="52" s="101" customFormat="1" ht="12"/>
    <row r="53" s="101" customFormat="1" ht="12"/>
    <row r="54" s="101" customFormat="1" ht="12"/>
    <row r="55" s="101" customFormat="1" ht="12"/>
    <row r="56" s="101" customFormat="1" ht="12"/>
    <row r="57" s="101" customFormat="1" ht="12"/>
    <row r="58" s="101" customFormat="1" ht="12"/>
    <row r="59" s="101" customFormat="1" ht="12"/>
    <row r="60" s="101" customFormat="1" ht="12"/>
    <row r="61" s="101" customFormat="1" ht="12"/>
    <row r="62" s="101" customFormat="1" ht="12"/>
    <row r="63" s="101" customFormat="1" ht="12"/>
    <row r="64" s="101" customFormat="1" ht="12"/>
    <row r="65" s="101" customFormat="1" ht="12"/>
    <row r="66" s="101" customFormat="1" ht="12"/>
    <row r="67" s="101" customFormat="1" ht="12"/>
    <row r="68" s="101" customFormat="1" ht="12"/>
    <row r="69" s="101" customFormat="1" ht="12"/>
    <row r="70" s="101" customFormat="1" ht="12"/>
    <row r="71" s="101" customFormat="1" ht="12"/>
    <row r="72" s="101" customFormat="1" ht="12"/>
    <row r="73" s="101" customFormat="1" ht="12"/>
    <row r="74" s="101" customFormat="1" ht="12"/>
    <row r="75" s="101" customFormat="1" ht="12"/>
    <row r="76" s="101" customFormat="1" ht="12"/>
    <row r="77" s="101" customFormat="1" ht="12"/>
    <row r="78" s="101" customFormat="1" ht="12"/>
    <row r="79" s="101" customFormat="1" ht="12"/>
    <row r="80" s="101" customFormat="1" ht="12"/>
    <row r="81" s="101" customFormat="1" ht="12"/>
    <row r="82" s="101" customFormat="1" ht="12"/>
    <row r="83" s="101" customFormat="1" ht="12"/>
    <row r="84" s="101" customFormat="1" ht="12"/>
    <row r="85" s="101" customFormat="1" ht="12"/>
    <row r="86" s="101" customFormat="1" ht="12"/>
    <row r="87" s="101" customFormat="1" ht="12"/>
    <row r="88" s="101" customFormat="1" ht="12"/>
    <row r="89" s="101" customFormat="1" ht="12"/>
    <row r="90" s="101" customFormat="1" ht="12"/>
    <row r="91" s="101" customFormat="1" ht="12"/>
    <row r="92" s="101" customFormat="1" ht="12"/>
    <row r="93" s="101" customFormat="1" ht="12"/>
    <row r="94" s="101" customFormat="1" ht="12"/>
    <row r="95" s="101" customFormat="1" ht="12"/>
    <row r="96" s="101" customFormat="1" ht="12"/>
    <row r="97" s="101" customFormat="1" ht="12"/>
    <row r="98" s="101" customFormat="1" ht="12"/>
    <row r="99" s="101" customFormat="1" ht="12"/>
    <row r="100" s="101" customFormat="1" ht="12"/>
    <row r="101" s="101" customFormat="1" ht="12"/>
    <row r="102" s="101" customFormat="1" ht="12"/>
    <row r="103" s="101" customFormat="1" ht="12"/>
    <row r="104" s="101" customFormat="1" ht="12"/>
    <row r="105" s="101" customFormat="1" ht="12"/>
    <row r="106" s="101" customFormat="1" ht="12"/>
    <row r="107" s="101" customFormat="1" ht="12"/>
    <row r="108" s="101" customFormat="1" ht="12"/>
    <row r="109" s="101" customFormat="1" ht="12"/>
    <row r="110" s="101" customFormat="1" ht="12"/>
    <row r="111" s="101" customFormat="1" ht="12"/>
    <row r="112" s="101" customFormat="1" ht="12"/>
    <row r="113" s="101" customFormat="1" ht="12"/>
    <row r="114" s="101" customFormat="1" ht="12"/>
    <row r="115" s="101" customFormat="1" ht="12"/>
    <row r="116" s="101" customFormat="1" ht="12"/>
    <row r="117" s="101" customFormat="1" ht="12"/>
    <row r="118" s="101" customFormat="1" ht="12"/>
    <row r="119" s="101" customFormat="1" ht="12"/>
    <row r="120" s="101" customFormat="1" ht="12"/>
    <row r="121" s="101" customFormat="1" ht="12"/>
    <row r="122" s="101" customFormat="1" ht="12"/>
    <row r="123" s="101" customFormat="1" ht="12"/>
    <row r="124" s="101" customFormat="1" ht="12"/>
    <row r="125" s="101" customFormat="1" ht="12"/>
    <row r="126" s="101" customFormat="1" ht="12"/>
    <row r="127" s="101" customFormat="1" ht="12"/>
    <row r="128" s="101" customFormat="1" ht="12"/>
    <row r="129" s="101" customFormat="1" ht="12"/>
    <row r="130" s="101" customFormat="1" ht="12"/>
    <row r="131" s="101" customFormat="1" ht="12"/>
    <row r="132" s="101" customFormat="1" ht="12"/>
    <row r="133" s="101" customFormat="1" ht="12"/>
    <row r="134" s="101" customFormat="1" ht="12"/>
    <row r="135" s="101" customFormat="1" ht="12"/>
    <row r="136" s="101" customFormat="1" ht="12"/>
    <row r="137" s="101" customFormat="1" ht="12"/>
    <row r="138" s="101" customFormat="1" ht="12"/>
    <row r="139" s="101" customFormat="1" ht="12"/>
    <row r="140" s="101" customFormat="1" ht="12"/>
    <row r="141" s="101" customFormat="1" ht="12"/>
    <row r="142" s="101" customFormat="1" ht="12"/>
    <row r="143" s="101" customFormat="1" ht="12"/>
    <row r="144" s="101" customFormat="1" ht="12"/>
    <row r="145" s="101" customFormat="1" ht="12"/>
    <row r="146" s="101" customFormat="1" ht="12"/>
    <row r="147" s="101" customFormat="1" ht="12"/>
    <row r="148" s="101" customFormat="1" ht="12"/>
    <row r="149" s="101" customFormat="1" ht="12"/>
    <row r="150" s="101" customFormat="1" ht="12"/>
    <row r="151" s="101" customFormat="1" ht="12"/>
    <row r="152" s="101" customFormat="1" ht="12"/>
    <row r="153" s="101" customFormat="1" ht="12"/>
    <row r="154" s="101" customFormat="1" ht="12"/>
    <row r="155" s="101" customFormat="1" ht="12"/>
    <row r="156" s="101" customFormat="1" ht="12"/>
    <row r="157" s="101" customFormat="1" ht="12"/>
    <row r="158" s="101" customFormat="1" ht="12"/>
    <row r="159" s="101" customFormat="1" ht="12"/>
    <row r="160" s="101" customFormat="1" ht="12"/>
    <row r="161" s="101" customFormat="1" ht="12"/>
    <row r="162" s="101" customFormat="1" ht="12"/>
    <row r="163" s="101" customFormat="1" ht="12"/>
    <row r="164" s="101" customFormat="1" ht="12"/>
    <row r="165" s="101" customFormat="1" ht="12"/>
    <row r="166" s="101" customFormat="1" ht="12"/>
    <row r="167" s="101" customFormat="1" ht="12"/>
    <row r="168" s="101" customFormat="1" ht="12"/>
    <row r="169" s="101" customFormat="1" ht="12"/>
    <row r="170" s="101" customFormat="1" ht="12"/>
    <row r="171" s="101" customFormat="1" ht="12"/>
    <row r="172" s="101" customFormat="1" ht="12"/>
    <row r="173" s="101" customFormat="1" ht="12"/>
    <row r="174" s="101" customFormat="1" ht="12"/>
    <row r="175" s="101" customFormat="1" ht="12"/>
    <row r="176" s="101" customFormat="1" ht="12"/>
    <row r="177" s="101" customFormat="1" ht="12"/>
    <row r="178" s="101" customFormat="1" ht="12"/>
    <row r="179" s="101" customFormat="1" ht="12"/>
    <row r="180" s="101" customFormat="1" ht="12"/>
    <row r="181" s="101" customFormat="1" ht="12"/>
    <row r="182" s="101" customFormat="1" ht="12"/>
    <row r="183" s="101" customFormat="1" ht="12"/>
    <row r="184" s="101" customFormat="1" ht="12"/>
    <row r="185" s="101" customFormat="1" ht="12"/>
    <row r="186" s="101" customFormat="1" ht="12"/>
    <row r="187" s="101" customFormat="1" ht="12"/>
    <row r="188" s="101" customFormat="1" ht="12"/>
    <row r="189" s="101" customFormat="1" ht="12"/>
    <row r="190" s="101" customFormat="1" ht="12"/>
    <row r="191" s="101" customFormat="1" ht="12"/>
    <row r="192" s="101" customFormat="1" ht="12"/>
    <row r="193" s="101" customFormat="1" ht="12"/>
    <row r="194" s="101" customFormat="1" ht="12"/>
    <row r="195" s="101" customFormat="1" ht="12"/>
    <row r="196" s="101" customFormat="1" ht="12"/>
    <row r="197" s="101" customFormat="1" ht="12"/>
    <row r="198" s="101" customFormat="1" ht="12"/>
    <row r="199" s="101" customFormat="1" ht="12"/>
    <row r="200" s="101" customFormat="1" ht="12"/>
    <row r="201" s="101" customFormat="1" ht="12"/>
    <row r="202" s="101" customFormat="1" ht="12"/>
    <row r="203" s="101" customFormat="1" ht="12"/>
    <row r="204" s="101" customFormat="1" ht="12"/>
    <row r="205" s="101" customFormat="1" ht="12"/>
    <row r="206" s="101" customFormat="1" ht="12"/>
    <row r="207" s="101" customFormat="1" ht="12"/>
    <row r="208" s="101" customFormat="1" ht="12"/>
    <row r="209" s="101" customFormat="1" ht="12"/>
    <row r="210" s="101" customFormat="1" ht="12"/>
    <row r="211" s="101" customFormat="1" ht="12"/>
    <row r="212" s="101" customFormat="1" ht="12"/>
    <row r="213" s="101" customFormat="1" ht="12"/>
    <row r="214" s="101" customFormat="1" ht="12"/>
    <row r="215" s="101" customFormat="1" ht="12"/>
    <row r="216" s="101" customFormat="1" ht="12"/>
    <row r="217" s="101" customFormat="1" ht="12"/>
    <row r="218" s="101" customFormat="1" ht="12"/>
    <row r="219" s="101" customFormat="1" ht="12"/>
    <row r="220" s="101" customFormat="1" ht="12"/>
    <row r="221" s="101" customFormat="1" ht="12"/>
    <row r="222" s="101" customFormat="1" ht="12"/>
    <row r="223" s="101" customFormat="1" ht="12"/>
    <row r="224" s="101" customFormat="1" ht="12"/>
    <row r="225" s="101" customFormat="1" ht="12"/>
    <row r="226" s="101" customFormat="1" ht="12"/>
    <row r="227" s="101" customFormat="1" ht="12"/>
    <row r="228" s="101" customFormat="1" ht="12"/>
    <row r="229" s="101" customFormat="1" ht="12"/>
    <row r="230" s="101" customFormat="1" ht="12"/>
    <row r="231" s="101" customFormat="1" ht="12"/>
    <row r="232" s="101" customFormat="1" ht="12"/>
    <row r="233" s="101" customFormat="1" ht="12"/>
    <row r="234" s="101" customFormat="1" ht="12"/>
    <row r="235" s="101" customFormat="1" ht="12"/>
    <row r="236" s="101" customFormat="1" ht="12"/>
    <row r="237" s="101" customFormat="1" ht="12"/>
    <row r="238" s="101" customFormat="1" ht="12"/>
    <row r="239" s="101" customFormat="1" ht="12"/>
    <row r="240" s="101" customFormat="1" ht="12"/>
    <row r="241" s="101" customFormat="1" ht="12"/>
    <row r="242" s="101" customFormat="1" ht="12"/>
    <row r="243" s="101" customFormat="1" ht="12"/>
    <row r="244" s="101" customFormat="1" ht="12"/>
    <row r="245" s="101" customFormat="1" ht="12"/>
    <row r="246" s="101" customFormat="1" ht="12"/>
    <row r="247" s="101" customFormat="1" ht="12"/>
    <row r="248" s="101" customFormat="1" ht="12"/>
    <row r="249" s="101" customFormat="1" ht="12"/>
    <row r="250" s="101" customFormat="1" ht="12"/>
    <row r="251" s="101" customFormat="1" ht="12"/>
    <row r="252" s="101" customFormat="1" ht="12"/>
    <row r="253" s="101" customFormat="1" ht="12"/>
    <row r="254" s="101" customFormat="1" ht="12"/>
    <row r="255" s="101" customFormat="1" ht="12"/>
    <row r="256" s="101" customFormat="1" ht="12"/>
    <row r="257" s="101" customFormat="1" ht="12"/>
    <row r="258" s="101" customFormat="1" ht="12"/>
    <row r="259" s="101" customFormat="1" ht="12"/>
    <row r="260" s="101" customFormat="1" ht="12"/>
    <row r="261" s="101" customFormat="1" ht="12"/>
    <row r="262" s="101" customFormat="1" ht="12"/>
    <row r="263" s="101" customFormat="1" ht="12"/>
    <row r="264" s="101" customFormat="1" ht="12"/>
    <row r="265" s="101" customFormat="1" ht="12"/>
    <row r="266" s="101" customFormat="1" ht="12"/>
    <row r="267" s="101" customFormat="1" ht="12"/>
    <row r="268" s="101" customFormat="1" ht="12"/>
    <row r="269" s="101" customFormat="1" ht="12"/>
    <row r="270" s="101" customFormat="1" ht="12"/>
    <row r="271" s="101" customFormat="1" ht="12"/>
    <row r="272" s="101" customFormat="1" ht="12"/>
    <row r="273" s="101" customFormat="1" ht="12"/>
    <row r="274" s="101" customFormat="1" ht="12"/>
    <row r="275" s="101" customFormat="1" ht="12"/>
    <row r="276" s="101" customFormat="1" ht="12"/>
    <row r="277" s="101" customFormat="1" ht="12"/>
    <row r="278" s="101" customFormat="1" ht="12"/>
    <row r="279" s="101" customFormat="1" ht="12"/>
    <row r="280" s="101" customFormat="1" ht="12"/>
    <row r="281" s="101" customFormat="1" ht="12"/>
    <row r="282" s="101" customFormat="1" ht="12"/>
    <row r="283" s="101" customFormat="1" ht="12"/>
    <row r="284" s="101" customFormat="1" ht="12"/>
    <row r="285" s="101" customFormat="1" ht="12"/>
    <row r="286" s="101" customFormat="1" ht="12"/>
    <row r="287" s="101" customFormat="1" ht="12"/>
    <row r="288" s="101" customFormat="1" ht="12"/>
    <row r="289" s="101" customFormat="1" ht="12"/>
    <row r="290" s="101" customFormat="1" ht="12"/>
    <row r="291" s="101" customFormat="1" ht="12"/>
    <row r="292" s="101" customFormat="1" ht="12"/>
    <row r="293" s="101" customFormat="1" ht="12"/>
    <row r="294" s="101" customFormat="1" ht="12"/>
    <row r="295" s="101" customFormat="1" ht="12"/>
    <row r="296" s="101" customFormat="1" ht="12"/>
    <row r="297" s="101" customFormat="1" ht="12"/>
    <row r="298" s="101" customFormat="1" ht="12"/>
    <row r="299" s="101" customFormat="1" ht="12"/>
    <row r="300" s="101" customFormat="1" ht="12"/>
    <row r="301" s="101" customFormat="1" ht="12"/>
    <row r="302" s="101" customFormat="1" ht="12"/>
    <row r="303" s="101" customFormat="1" ht="12"/>
    <row r="304" s="101" customFormat="1" ht="12"/>
    <row r="305" s="101" customFormat="1" ht="12"/>
    <row r="306" s="101" customFormat="1" ht="12"/>
    <row r="307" s="101" customFormat="1" ht="12"/>
    <row r="308" s="101" customFormat="1" ht="12"/>
    <row r="309" s="101" customFormat="1" ht="12"/>
    <row r="310" s="101" customFormat="1" ht="12"/>
    <row r="311" s="101" customFormat="1" ht="12"/>
    <row r="312" s="101" customFormat="1" ht="12"/>
    <row r="313" s="101" customFormat="1" ht="12"/>
    <row r="314" s="101" customFormat="1" ht="12"/>
    <row r="315" s="101" customFormat="1" ht="12"/>
    <row r="316" s="101" customFormat="1" ht="12"/>
    <row r="317" s="101" customFormat="1" ht="12"/>
    <row r="318" s="101" customFormat="1" ht="12"/>
    <row r="319" s="101" customFormat="1" ht="12"/>
    <row r="320" s="101" customFormat="1" ht="12"/>
    <row r="321" s="101" customFormat="1" ht="12"/>
    <row r="322" s="101" customFormat="1" ht="12"/>
    <row r="323" s="101" customFormat="1" ht="12"/>
    <row r="324" s="101" customFormat="1" ht="12"/>
    <row r="325" s="101" customFormat="1" ht="12"/>
    <row r="326" s="101" customFormat="1" ht="12"/>
    <row r="327" s="101" customFormat="1" ht="12"/>
    <row r="328" s="101" customFormat="1" ht="12"/>
    <row r="329" s="101" customFormat="1" ht="12"/>
    <row r="330" s="101" customFormat="1" ht="12"/>
    <row r="331" s="101" customFormat="1" ht="12"/>
    <row r="332" s="101" customFormat="1" ht="12"/>
    <row r="333" s="101" customFormat="1" ht="12"/>
    <row r="334" s="101" customFormat="1" ht="12"/>
    <row r="335" s="101" customFormat="1" ht="12"/>
    <row r="336" s="101" customFormat="1" ht="12"/>
    <row r="337" s="101" customFormat="1" ht="12"/>
    <row r="338" s="101" customFormat="1" ht="12"/>
    <row r="339" s="101" customFormat="1" ht="12"/>
    <row r="340" s="101" customFormat="1" ht="12"/>
    <row r="341" s="101" customFormat="1" ht="12"/>
    <row r="342" s="101" customFormat="1" ht="12"/>
    <row r="343" s="101" customFormat="1" ht="12"/>
    <row r="344" s="101" customFormat="1" ht="12"/>
    <row r="345" s="101" customFormat="1" ht="12"/>
    <row r="346" s="101" customFormat="1" ht="12"/>
    <row r="347" s="101" customFormat="1" ht="12"/>
    <row r="348" s="101" customFormat="1" ht="12"/>
    <row r="349" s="101" customFormat="1" ht="12"/>
    <row r="350" s="101" customFormat="1" ht="12"/>
    <row r="351" s="101" customFormat="1" ht="12"/>
    <row r="352" s="101" customFormat="1" ht="12"/>
    <row r="353" s="101" customFormat="1" ht="12"/>
    <row r="354" s="101" customFormat="1" ht="12"/>
    <row r="355" s="101" customFormat="1" ht="12"/>
    <row r="356" s="101" customFormat="1" ht="12"/>
    <row r="357" s="101" customFormat="1" ht="12"/>
    <row r="358" s="101" customFormat="1" ht="12"/>
    <row r="359" s="101" customFormat="1" ht="12"/>
    <row r="360" s="101" customFormat="1" ht="12"/>
    <row r="361" s="101" customFormat="1" ht="12"/>
    <row r="362" s="101" customFormat="1" ht="12"/>
    <row r="363" s="101" customFormat="1" ht="12"/>
    <row r="364" s="101" customFormat="1" ht="12"/>
    <row r="365" s="101" customFormat="1" ht="12"/>
    <row r="366" s="101" customFormat="1" ht="12"/>
    <row r="367" s="101" customFormat="1" ht="12"/>
    <row r="368" s="101" customFormat="1" ht="12"/>
    <row r="369" s="101" customFormat="1" ht="12"/>
    <row r="370" s="101" customFormat="1" ht="12"/>
    <row r="371" s="101" customFormat="1" ht="12"/>
    <row r="372" s="101" customFormat="1" ht="12"/>
    <row r="373" s="101" customFormat="1" ht="12"/>
    <row r="374" s="101" customFormat="1" ht="12"/>
    <row r="375" s="101" customFormat="1" ht="12"/>
    <row r="376" s="101" customFormat="1" ht="12"/>
    <row r="377" s="101" customFormat="1" ht="12"/>
    <row r="378" s="101" customFormat="1" ht="12"/>
    <row r="379" s="101" customFormat="1" ht="12"/>
    <row r="380" s="101" customFormat="1" ht="12"/>
    <row r="381" s="101" customFormat="1" ht="12"/>
    <row r="382" s="101" customFormat="1" ht="12"/>
    <row r="383" s="101" customFormat="1" ht="12"/>
    <row r="384" s="101" customFormat="1" ht="12"/>
    <row r="385" s="101" customFormat="1" ht="12"/>
    <row r="386" s="101" customFormat="1" ht="12"/>
    <row r="387" s="101" customFormat="1" ht="12"/>
    <row r="388" s="101" customFormat="1" ht="12"/>
    <row r="389" s="101" customFormat="1" ht="12"/>
    <row r="390" s="101" customFormat="1" ht="12"/>
    <row r="391" s="101" customFormat="1" ht="12"/>
    <row r="392" s="101" customFormat="1" ht="12"/>
    <row r="393" s="101" customFormat="1" ht="12"/>
    <row r="394" s="101" customFormat="1" ht="12"/>
    <row r="395" s="101" customFormat="1" ht="12"/>
    <row r="396" s="101" customFormat="1" ht="12"/>
    <row r="397" s="101" customFormat="1" ht="12"/>
    <row r="398" s="101" customFormat="1" ht="12"/>
    <row r="399" s="101" customFormat="1" ht="12"/>
    <row r="400" s="101" customFormat="1" ht="12"/>
    <row r="401" s="101" customFormat="1" ht="12"/>
    <row r="402" s="101" customFormat="1" ht="12"/>
    <row r="403" s="101" customFormat="1" ht="12"/>
    <row r="404" s="101" customFormat="1" ht="12"/>
    <row r="405" s="101" customFormat="1" ht="12"/>
    <row r="406" s="101" customFormat="1" ht="12"/>
    <row r="407" s="101" customFormat="1" ht="12"/>
    <row r="408" s="101" customFormat="1" ht="12"/>
    <row r="409" s="101" customFormat="1" ht="12"/>
    <row r="410" s="101" customFormat="1" ht="12"/>
    <row r="411" s="101" customFormat="1" ht="12"/>
    <row r="412" s="101" customFormat="1" ht="12"/>
    <row r="413" s="101" customFormat="1" ht="12"/>
    <row r="414" s="101" customFormat="1" ht="12"/>
    <row r="415" s="101" customFormat="1" ht="12"/>
    <row r="416" s="101" customFormat="1" ht="12"/>
    <row r="417" s="101" customFormat="1" ht="12"/>
    <row r="418" s="101" customFormat="1" ht="12"/>
    <row r="419" s="101" customFormat="1" ht="12"/>
    <row r="420" s="101" customFormat="1" ht="12"/>
    <row r="421" s="101" customFormat="1" ht="12"/>
    <row r="422" s="101" customFormat="1" ht="12"/>
    <row r="423" s="101" customFormat="1" ht="12"/>
    <row r="424" s="101" customFormat="1" ht="12"/>
    <row r="425" s="101" customFormat="1" ht="12"/>
    <row r="426" s="101" customFormat="1" ht="12"/>
    <row r="427" s="101" customFormat="1" ht="12"/>
    <row r="428" s="101" customFormat="1" ht="12"/>
    <row r="429" s="101" customFormat="1" ht="12"/>
    <row r="430" s="101" customFormat="1" ht="12"/>
    <row r="431" s="101" customFormat="1" ht="12"/>
    <row r="432" s="101" customFormat="1" ht="12"/>
    <row r="433" s="101" customFormat="1" ht="12"/>
    <row r="434" s="101" customFormat="1" ht="12"/>
    <row r="435" s="101" customFormat="1" ht="12"/>
    <row r="436" s="101" customFormat="1" ht="12"/>
    <row r="437" s="101" customFormat="1" ht="12"/>
    <row r="438" s="101" customFormat="1" ht="12"/>
    <row r="439" s="101" customFormat="1" ht="12"/>
    <row r="440" s="101" customFormat="1" ht="12"/>
    <row r="441" s="101" customFormat="1" ht="12"/>
    <row r="442" s="101" customFormat="1" ht="12"/>
    <row r="443" s="101" customFormat="1" ht="12"/>
    <row r="444" s="101" customFormat="1" ht="12"/>
    <row r="445" s="101" customFormat="1" ht="12"/>
    <row r="446" s="101" customFormat="1" ht="12"/>
    <row r="447" s="101" customFormat="1" ht="12"/>
    <row r="448" s="101" customFormat="1" ht="12"/>
    <row r="449" s="101" customFormat="1" ht="12"/>
    <row r="450" s="101" customFormat="1" ht="12"/>
    <row r="451" s="101" customFormat="1" ht="12"/>
    <row r="452" s="101" customFormat="1" ht="12"/>
    <row r="453" s="101" customFormat="1" ht="12"/>
    <row r="454" s="101" customFormat="1" ht="12"/>
    <row r="455" s="101" customFormat="1" ht="12"/>
    <row r="456" s="101" customFormat="1" ht="12"/>
    <row r="457" s="101" customFormat="1" ht="12"/>
  </sheetData>
  <mergeCells count="2">
    <mergeCell ref="C4:E5"/>
    <mergeCell ref="F4:H5"/>
  </mergeCells>
  <phoneticPr fontId="2"/>
  <pageMargins left="0.75" right="0.75" top="1.19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5"/>
  <sheetViews>
    <sheetView zoomScale="90" zoomScaleNormal="90" workbookViewId="0">
      <selection activeCell="B11" sqref="B11:J84"/>
    </sheetView>
  </sheetViews>
  <sheetFormatPr defaultRowHeight="15"/>
  <cols>
    <col min="1" max="1" width="2.875" style="169" customWidth="1"/>
    <col min="2" max="2" width="9" style="169"/>
    <col min="3" max="3" width="25.75" style="169" customWidth="1"/>
    <col min="4" max="4" width="6.25" style="169" customWidth="1"/>
    <col min="5" max="10" width="11.625" style="173" customWidth="1"/>
    <col min="11" max="256" width="9" style="169"/>
    <col min="257" max="257" width="2.875" style="169" customWidth="1"/>
    <col min="258" max="258" width="9" style="169"/>
    <col min="259" max="259" width="25.75" style="169" customWidth="1"/>
    <col min="260" max="260" width="6.25" style="169" customWidth="1"/>
    <col min="261" max="261" width="15.625" style="169" bestFit="1" customWidth="1"/>
    <col min="262" max="262" width="14.375" style="169" customWidth="1"/>
    <col min="263" max="263" width="3.375" style="169" customWidth="1"/>
    <col min="264" max="512" width="9" style="169"/>
    <col min="513" max="513" width="2.875" style="169" customWidth="1"/>
    <col min="514" max="514" width="9" style="169"/>
    <col min="515" max="515" width="25.75" style="169" customWidth="1"/>
    <col min="516" max="516" width="6.25" style="169" customWidth="1"/>
    <col min="517" max="517" width="15.625" style="169" bestFit="1" customWidth="1"/>
    <col min="518" max="518" width="14.375" style="169" customWidth="1"/>
    <col min="519" max="519" width="3.375" style="169" customWidth="1"/>
    <col min="520" max="768" width="9" style="169"/>
    <col min="769" max="769" width="2.875" style="169" customWidth="1"/>
    <col min="770" max="770" width="9" style="169"/>
    <col min="771" max="771" width="25.75" style="169" customWidth="1"/>
    <col min="772" max="772" width="6.25" style="169" customWidth="1"/>
    <col min="773" max="773" width="15.625" style="169" bestFit="1" customWidth="1"/>
    <col min="774" max="774" width="14.375" style="169" customWidth="1"/>
    <col min="775" max="775" width="3.375" style="169" customWidth="1"/>
    <col min="776" max="1024" width="9" style="169"/>
    <col min="1025" max="1025" width="2.875" style="169" customWidth="1"/>
    <col min="1026" max="1026" width="9" style="169"/>
    <col min="1027" max="1027" width="25.75" style="169" customWidth="1"/>
    <col min="1028" max="1028" width="6.25" style="169" customWidth="1"/>
    <col min="1029" max="1029" width="15.625" style="169" bestFit="1" customWidth="1"/>
    <col min="1030" max="1030" width="14.375" style="169" customWidth="1"/>
    <col min="1031" max="1031" width="3.375" style="169" customWidth="1"/>
    <col min="1032" max="1280" width="9" style="169"/>
    <col min="1281" max="1281" width="2.875" style="169" customWidth="1"/>
    <col min="1282" max="1282" width="9" style="169"/>
    <col min="1283" max="1283" width="25.75" style="169" customWidth="1"/>
    <col min="1284" max="1284" width="6.25" style="169" customWidth="1"/>
    <col min="1285" max="1285" width="15.625" style="169" bestFit="1" customWidth="1"/>
    <col min="1286" max="1286" width="14.375" style="169" customWidth="1"/>
    <col min="1287" max="1287" width="3.375" style="169" customWidth="1"/>
    <col min="1288" max="1536" width="9" style="169"/>
    <col min="1537" max="1537" width="2.875" style="169" customWidth="1"/>
    <col min="1538" max="1538" width="9" style="169"/>
    <col min="1539" max="1539" width="25.75" style="169" customWidth="1"/>
    <col min="1540" max="1540" width="6.25" style="169" customWidth="1"/>
    <col min="1541" max="1541" width="15.625" style="169" bestFit="1" customWidth="1"/>
    <col min="1542" max="1542" width="14.375" style="169" customWidth="1"/>
    <col min="1543" max="1543" width="3.375" style="169" customWidth="1"/>
    <col min="1544" max="1792" width="9" style="169"/>
    <col min="1793" max="1793" width="2.875" style="169" customWidth="1"/>
    <col min="1794" max="1794" width="9" style="169"/>
    <col min="1795" max="1795" width="25.75" style="169" customWidth="1"/>
    <col min="1796" max="1796" width="6.25" style="169" customWidth="1"/>
    <col min="1797" max="1797" width="15.625" style="169" bestFit="1" customWidth="1"/>
    <col min="1798" max="1798" width="14.375" style="169" customWidth="1"/>
    <col min="1799" max="1799" width="3.375" style="169" customWidth="1"/>
    <col min="1800" max="2048" width="9" style="169"/>
    <col min="2049" max="2049" width="2.875" style="169" customWidth="1"/>
    <col min="2050" max="2050" width="9" style="169"/>
    <col min="2051" max="2051" width="25.75" style="169" customWidth="1"/>
    <col min="2052" max="2052" width="6.25" style="169" customWidth="1"/>
    <col min="2053" max="2053" width="15.625" style="169" bestFit="1" customWidth="1"/>
    <col min="2054" max="2054" width="14.375" style="169" customWidth="1"/>
    <col min="2055" max="2055" width="3.375" style="169" customWidth="1"/>
    <col min="2056" max="2304" width="9" style="169"/>
    <col min="2305" max="2305" width="2.875" style="169" customWidth="1"/>
    <col min="2306" max="2306" width="9" style="169"/>
    <col min="2307" max="2307" width="25.75" style="169" customWidth="1"/>
    <col min="2308" max="2308" width="6.25" style="169" customWidth="1"/>
    <col min="2309" max="2309" width="15.625" style="169" bestFit="1" customWidth="1"/>
    <col min="2310" max="2310" width="14.375" style="169" customWidth="1"/>
    <col min="2311" max="2311" width="3.375" style="169" customWidth="1"/>
    <col min="2312" max="2560" width="9" style="169"/>
    <col min="2561" max="2561" width="2.875" style="169" customWidth="1"/>
    <col min="2562" max="2562" width="9" style="169"/>
    <col min="2563" max="2563" width="25.75" style="169" customWidth="1"/>
    <col min="2564" max="2564" width="6.25" style="169" customWidth="1"/>
    <col min="2565" max="2565" width="15.625" style="169" bestFit="1" customWidth="1"/>
    <col min="2566" max="2566" width="14.375" style="169" customWidth="1"/>
    <col min="2567" max="2567" width="3.375" style="169" customWidth="1"/>
    <col min="2568" max="2816" width="9" style="169"/>
    <col min="2817" max="2817" width="2.875" style="169" customWidth="1"/>
    <col min="2818" max="2818" width="9" style="169"/>
    <col min="2819" max="2819" width="25.75" style="169" customWidth="1"/>
    <col min="2820" max="2820" width="6.25" style="169" customWidth="1"/>
    <col min="2821" max="2821" width="15.625" style="169" bestFit="1" customWidth="1"/>
    <col min="2822" max="2822" width="14.375" style="169" customWidth="1"/>
    <col min="2823" max="2823" width="3.375" style="169" customWidth="1"/>
    <col min="2824" max="3072" width="9" style="169"/>
    <col min="3073" max="3073" width="2.875" style="169" customWidth="1"/>
    <col min="3074" max="3074" width="9" style="169"/>
    <col min="3075" max="3075" width="25.75" style="169" customWidth="1"/>
    <col min="3076" max="3076" width="6.25" style="169" customWidth="1"/>
    <col min="3077" max="3077" width="15.625" style="169" bestFit="1" customWidth="1"/>
    <col min="3078" max="3078" width="14.375" style="169" customWidth="1"/>
    <col min="3079" max="3079" width="3.375" style="169" customWidth="1"/>
    <col min="3080" max="3328" width="9" style="169"/>
    <col min="3329" max="3329" width="2.875" style="169" customWidth="1"/>
    <col min="3330" max="3330" width="9" style="169"/>
    <col min="3331" max="3331" width="25.75" style="169" customWidth="1"/>
    <col min="3332" max="3332" width="6.25" style="169" customWidth="1"/>
    <col min="3333" max="3333" width="15.625" style="169" bestFit="1" customWidth="1"/>
    <col min="3334" max="3334" width="14.375" style="169" customWidth="1"/>
    <col min="3335" max="3335" width="3.375" style="169" customWidth="1"/>
    <col min="3336" max="3584" width="9" style="169"/>
    <col min="3585" max="3585" width="2.875" style="169" customWidth="1"/>
    <col min="3586" max="3586" width="9" style="169"/>
    <col min="3587" max="3587" width="25.75" style="169" customWidth="1"/>
    <col min="3588" max="3588" width="6.25" style="169" customWidth="1"/>
    <col min="3589" max="3589" width="15.625" style="169" bestFit="1" customWidth="1"/>
    <col min="3590" max="3590" width="14.375" style="169" customWidth="1"/>
    <col min="3591" max="3591" width="3.375" style="169" customWidth="1"/>
    <col min="3592" max="3840" width="9" style="169"/>
    <col min="3841" max="3841" width="2.875" style="169" customWidth="1"/>
    <col min="3842" max="3842" width="9" style="169"/>
    <col min="3843" max="3843" width="25.75" style="169" customWidth="1"/>
    <col min="3844" max="3844" width="6.25" style="169" customWidth="1"/>
    <col min="3845" max="3845" width="15.625" style="169" bestFit="1" customWidth="1"/>
    <col min="3846" max="3846" width="14.375" style="169" customWidth="1"/>
    <col min="3847" max="3847" width="3.375" style="169" customWidth="1"/>
    <col min="3848" max="4096" width="9" style="169"/>
    <col min="4097" max="4097" width="2.875" style="169" customWidth="1"/>
    <col min="4098" max="4098" width="9" style="169"/>
    <col min="4099" max="4099" width="25.75" style="169" customWidth="1"/>
    <col min="4100" max="4100" width="6.25" style="169" customWidth="1"/>
    <col min="4101" max="4101" width="15.625" style="169" bestFit="1" customWidth="1"/>
    <col min="4102" max="4102" width="14.375" style="169" customWidth="1"/>
    <col min="4103" max="4103" width="3.375" style="169" customWidth="1"/>
    <col min="4104" max="4352" width="9" style="169"/>
    <col min="4353" max="4353" width="2.875" style="169" customWidth="1"/>
    <col min="4354" max="4354" width="9" style="169"/>
    <col min="4355" max="4355" width="25.75" style="169" customWidth="1"/>
    <col min="4356" max="4356" width="6.25" style="169" customWidth="1"/>
    <col min="4357" max="4357" width="15.625" style="169" bestFit="1" customWidth="1"/>
    <col min="4358" max="4358" width="14.375" style="169" customWidth="1"/>
    <col min="4359" max="4359" width="3.375" style="169" customWidth="1"/>
    <col min="4360" max="4608" width="9" style="169"/>
    <col min="4609" max="4609" width="2.875" style="169" customWidth="1"/>
    <col min="4610" max="4610" width="9" style="169"/>
    <col min="4611" max="4611" width="25.75" style="169" customWidth="1"/>
    <col min="4612" max="4612" width="6.25" style="169" customWidth="1"/>
    <col min="4613" max="4613" width="15.625" style="169" bestFit="1" customWidth="1"/>
    <col min="4614" max="4614" width="14.375" style="169" customWidth="1"/>
    <col min="4615" max="4615" width="3.375" style="169" customWidth="1"/>
    <col min="4616" max="4864" width="9" style="169"/>
    <col min="4865" max="4865" width="2.875" style="169" customWidth="1"/>
    <col min="4866" max="4866" width="9" style="169"/>
    <col min="4867" max="4867" width="25.75" style="169" customWidth="1"/>
    <col min="4868" max="4868" width="6.25" style="169" customWidth="1"/>
    <col min="4869" max="4869" width="15.625" style="169" bestFit="1" customWidth="1"/>
    <col min="4870" max="4870" width="14.375" style="169" customWidth="1"/>
    <col min="4871" max="4871" width="3.375" style="169" customWidth="1"/>
    <col min="4872" max="5120" width="9" style="169"/>
    <col min="5121" max="5121" width="2.875" style="169" customWidth="1"/>
    <col min="5122" max="5122" width="9" style="169"/>
    <col min="5123" max="5123" width="25.75" style="169" customWidth="1"/>
    <col min="5124" max="5124" width="6.25" style="169" customWidth="1"/>
    <col min="5125" max="5125" width="15.625" style="169" bestFit="1" customWidth="1"/>
    <col min="5126" max="5126" width="14.375" style="169" customWidth="1"/>
    <col min="5127" max="5127" width="3.375" style="169" customWidth="1"/>
    <col min="5128" max="5376" width="9" style="169"/>
    <col min="5377" max="5377" width="2.875" style="169" customWidth="1"/>
    <col min="5378" max="5378" width="9" style="169"/>
    <col min="5379" max="5379" width="25.75" style="169" customWidth="1"/>
    <col min="5380" max="5380" width="6.25" style="169" customWidth="1"/>
    <col min="5381" max="5381" width="15.625" style="169" bestFit="1" customWidth="1"/>
    <col min="5382" max="5382" width="14.375" style="169" customWidth="1"/>
    <col min="5383" max="5383" width="3.375" style="169" customWidth="1"/>
    <col min="5384" max="5632" width="9" style="169"/>
    <col min="5633" max="5633" width="2.875" style="169" customWidth="1"/>
    <col min="5634" max="5634" width="9" style="169"/>
    <col min="5635" max="5635" width="25.75" style="169" customWidth="1"/>
    <col min="5636" max="5636" width="6.25" style="169" customWidth="1"/>
    <col min="5637" max="5637" width="15.625" style="169" bestFit="1" customWidth="1"/>
    <col min="5638" max="5638" width="14.375" style="169" customWidth="1"/>
    <col min="5639" max="5639" width="3.375" style="169" customWidth="1"/>
    <col min="5640" max="5888" width="9" style="169"/>
    <col min="5889" max="5889" width="2.875" style="169" customWidth="1"/>
    <col min="5890" max="5890" width="9" style="169"/>
    <col min="5891" max="5891" width="25.75" style="169" customWidth="1"/>
    <col min="5892" max="5892" width="6.25" style="169" customWidth="1"/>
    <col min="5893" max="5893" width="15.625" style="169" bestFit="1" customWidth="1"/>
    <col min="5894" max="5894" width="14.375" style="169" customWidth="1"/>
    <col min="5895" max="5895" width="3.375" style="169" customWidth="1"/>
    <col min="5896" max="6144" width="9" style="169"/>
    <col min="6145" max="6145" width="2.875" style="169" customWidth="1"/>
    <col min="6146" max="6146" width="9" style="169"/>
    <col min="6147" max="6147" width="25.75" style="169" customWidth="1"/>
    <col min="6148" max="6148" width="6.25" style="169" customWidth="1"/>
    <col min="6149" max="6149" width="15.625" style="169" bestFit="1" customWidth="1"/>
    <col min="6150" max="6150" width="14.375" style="169" customWidth="1"/>
    <col min="6151" max="6151" width="3.375" style="169" customWidth="1"/>
    <col min="6152" max="6400" width="9" style="169"/>
    <col min="6401" max="6401" width="2.875" style="169" customWidth="1"/>
    <col min="6402" max="6402" width="9" style="169"/>
    <col min="6403" max="6403" width="25.75" style="169" customWidth="1"/>
    <col min="6404" max="6404" width="6.25" style="169" customWidth="1"/>
    <col min="6405" max="6405" width="15.625" style="169" bestFit="1" customWidth="1"/>
    <col min="6406" max="6406" width="14.375" style="169" customWidth="1"/>
    <col min="6407" max="6407" width="3.375" style="169" customWidth="1"/>
    <col min="6408" max="6656" width="9" style="169"/>
    <col min="6657" max="6657" width="2.875" style="169" customWidth="1"/>
    <col min="6658" max="6658" width="9" style="169"/>
    <col min="6659" max="6659" width="25.75" style="169" customWidth="1"/>
    <col min="6660" max="6660" width="6.25" style="169" customWidth="1"/>
    <col min="6661" max="6661" width="15.625" style="169" bestFit="1" customWidth="1"/>
    <col min="6662" max="6662" width="14.375" style="169" customWidth="1"/>
    <col min="6663" max="6663" width="3.375" style="169" customWidth="1"/>
    <col min="6664" max="6912" width="9" style="169"/>
    <col min="6913" max="6913" width="2.875" style="169" customWidth="1"/>
    <col min="6914" max="6914" width="9" style="169"/>
    <col min="6915" max="6915" width="25.75" style="169" customWidth="1"/>
    <col min="6916" max="6916" width="6.25" style="169" customWidth="1"/>
    <col min="6917" max="6917" width="15.625" style="169" bestFit="1" customWidth="1"/>
    <col min="6918" max="6918" width="14.375" style="169" customWidth="1"/>
    <col min="6919" max="6919" width="3.375" style="169" customWidth="1"/>
    <col min="6920" max="7168" width="9" style="169"/>
    <col min="7169" max="7169" width="2.875" style="169" customWidth="1"/>
    <col min="7170" max="7170" width="9" style="169"/>
    <col min="7171" max="7171" width="25.75" style="169" customWidth="1"/>
    <col min="7172" max="7172" width="6.25" style="169" customWidth="1"/>
    <col min="7173" max="7173" width="15.625" style="169" bestFit="1" customWidth="1"/>
    <col min="7174" max="7174" width="14.375" style="169" customWidth="1"/>
    <col min="7175" max="7175" width="3.375" style="169" customWidth="1"/>
    <col min="7176" max="7424" width="9" style="169"/>
    <col min="7425" max="7425" width="2.875" style="169" customWidth="1"/>
    <col min="7426" max="7426" width="9" style="169"/>
    <col min="7427" max="7427" width="25.75" style="169" customWidth="1"/>
    <col min="7428" max="7428" width="6.25" style="169" customWidth="1"/>
    <col min="7429" max="7429" width="15.625" style="169" bestFit="1" customWidth="1"/>
    <col min="7430" max="7430" width="14.375" style="169" customWidth="1"/>
    <col min="7431" max="7431" width="3.375" style="169" customWidth="1"/>
    <col min="7432" max="7680" width="9" style="169"/>
    <col min="7681" max="7681" width="2.875" style="169" customWidth="1"/>
    <col min="7682" max="7682" width="9" style="169"/>
    <col min="7683" max="7683" width="25.75" style="169" customWidth="1"/>
    <col min="7684" max="7684" width="6.25" style="169" customWidth="1"/>
    <col min="7685" max="7685" width="15.625" style="169" bestFit="1" customWidth="1"/>
    <col min="7686" max="7686" width="14.375" style="169" customWidth="1"/>
    <col min="7687" max="7687" width="3.375" style="169" customWidth="1"/>
    <col min="7688" max="7936" width="9" style="169"/>
    <col min="7937" max="7937" width="2.875" style="169" customWidth="1"/>
    <col min="7938" max="7938" width="9" style="169"/>
    <col min="7939" max="7939" width="25.75" style="169" customWidth="1"/>
    <col min="7940" max="7940" width="6.25" style="169" customWidth="1"/>
    <col min="7941" max="7941" width="15.625" style="169" bestFit="1" customWidth="1"/>
    <col min="7942" max="7942" width="14.375" style="169" customWidth="1"/>
    <col min="7943" max="7943" width="3.375" style="169" customWidth="1"/>
    <col min="7944" max="8192" width="9" style="169"/>
    <col min="8193" max="8193" width="2.875" style="169" customWidth="1"/>
    <col min="8194" max="8194" width="9" style="169"/>
    <col min="8195" max="8195" width="25.75" style="169" customWidth="1"/>
    <col min="8196" max="8196" width="6.25" style="169" customWidth="1"/>
    <col min="8197" max="8197" width="15.625" style="169" bestFit="1" customWidth="1"/>
    <col min="8198" max="8198" width="14.375" style="169" customWidth="1"/>
    <col min="8199" max="8199" width="3.375" style="169" customWidth="1"/>
    <col min="8200" max="8448" width="9" style="169"/>
    <col min="8449" max="8449" width="2.875" style="169" customWidth="1"/>
    <col min="8450" max="8450" width="9" style="169"/>
    <col min="8451" max="8451" width="25.75" style="169" customWidth="1"/>
    <col min="8452" max="8452" width="6.25" style="169" customWidth="1"/>
    <col min="8453" max="8453" width="15.625" style="169" bestFit="1" customWidth="1"/>
    <col min="8454" max="8454" width="14.375" style="169" customWidth="1"/>
    <col min="8455" max="8455" width="3.375" style="169" customWidth="1"/>
    <col min="8456" max="8704" width="9" style="169"/>
    <col min="8705" max="8705" width="2.875" style="169" customWidth="1"/>
    <col min="8706" max="8706" width="9" style="169"/>
    <col min="8707" max="8707" width="25.75" style="169" customWidth="1"/>
    <col min="8708" max="8708" width="6.25" style="169" customWidth="1"/>
    <col min="8709" max="8709" width="15.625" style="169" bestFit="1" customWidth="1"/>
    <col min="8710" max="8710" width="14.375" style="169" customWidth="1"/>
    <col min="8711" max="8711" width="3.375" style="169" customWidth="1"/>
    <col min="8712" max="8960" width="9" style="169"/>
    <col min="8961" max="8961" width="2.875" style="169" customWidth="1"/>
    <col min="8962" max="8962" width="9" style="169"/>
    <col min="8963" max="8963" width="25.75" style="169" customWidth="1"/>
    <col min="8964" max="8964" width="6.25" style="169" customWidth="1"/>
    <col min="8965" max="8965" width="15.625" style="169" bestFit="1" customWidth="1"/>
    <col min="8966" max="8966" width="14.375" style="169" customWidth="1"/>
    <col min="8967" max="8967" width="3.375" style="169" customWidth="1"/>
    <col min="8968" max="9216" width="9" style="169"/>
    <col min="9217" max="9217" width="2.875" style="169" customWidth="1"/>
    <col min="9218" max="9218" width="9" style="169"/>
    <col min="9219" max="9219" width="25.75" style="169" customWidth="1"/>
    <col min="9220" max="9220" width="6.25" style="169" customWidth="1"/>
    <col min="9221" max="9221" width="15.625" style="169" bestFit="1" customWidth="1"/>
    <col min="9222" max="9222" width="14.375" style="169" customWidth="1"/>
    <col min="9223" max="9223" width="3.375" style="169" customWidth="1"/>
    <col min="9224" max="9472" width="9" style="169"/>
    <col min="9473" max="9473" width="2.875" style="169" customWidth="1"/>
    <col min="9474" max="9474" width="9" style="169"/>
    <col min="9475" max="9475" width="25.75" style="169" customWidth="1"/>
    <col min="9476" max="9476" width="6.25" style="169" customWidth="1"/>
    <col min="9477" max="9477" width="15.625" style="169" bestFit="1" customWidth="1"/>
    <col min="9478" max="9478" width="14.375" style="169" customWidth="1"/>
    <col min="9479" max="9479" width="3.375" style="169" customWidth="1"/>
    <col min="9480" max="9728" width="9" style="169"/>
    <col min="9729" max="9729" width="2.875" style="169" customWidth="1"/>
    <col min="9730" max="9730" width="9" style="169"/>
    <col min="9731" max="9731" width="25.75" style="169" customWidth="1"/>
    <col min="9732" max="9732" width="6.25" style="169" customWidth="1"/>
    <col min="9733" max="9733" width="15.625" style="169" bestFit="1" customWidth="1"/>
    <col min="9734" max="9734" width="14.375" style="169" customWidth="1"/>
    <col min="9735" max="9735" width="3.375" style="169" customWidth="1"/>
    <col min="9736" max="9984" width="9" style="169"/>
    <col min="9985" max="9985" width="2.875" style="169" customWidth="1"/>
    <col min="9986" max="9986" width="9" style="169"/>
    <col min="9987" max="9987" width="25.75" style="169" customWidth="1"/>
    <col min="9988" max="9988" width="6.25" style="169" customWidth="1"/>
    <col min="9989" max="9989" width="15.625" style="169" bestFit="1" customWidth="1"/>
    <col min="9990" max="9990" width="14.375" style="169" customWidth="1"/>
    <col min="9991" max="9991" width="3.375" style="169" customWidth="1"/>
    <col min="9992" max="10240" width="9" style="169"/>
    <col min="10241" max="10241" width="2.875" style="169" customWidth="1"/>
    <col min="10242" max="10242" width="9" style="169"/>
    <col min="10243" max="10243" width="25.75" style="169" customWidth="1"/>
    <col min="10244" max="10244" width="6.25" style="169" customWidth="1"/>
    <col min="10245" max="10245" width="15.625" style="169" bestFit="1" customWidth="1"/>
    <col min="10246" max="10246" width="14.375" style="169" customWidth="1"/>
    <col min="10247" max="10247" width="3.375" style="169" customWidth="1"/>
    <col min="10248" max="10496" width="9" style="169"/>
    <col min="10497" max="10497" width="2.875" style="169" customWidth="1"/>
    <col min="10498" max="10498" width="9" style="169"/>
    <col min="10499" max="10499" width="25.75" style="169" customWidth="1"/>
    <col min="10500" max="10500" width="6.25" style="169" customWidth="1"/>
    <col min="10501" max="10501" width="15.625" style="169" bestFit="1" customWidth="1"/>
    <col min="10502" max="10502" width="14.375" style="169" customWidth="1"/>
    <col min="10503" max="10503" width="3.375" style="169" customWidth="1"/>
    <col min="10504" max="10752" width="9" style="169"/>
    <col min="10753" max="10753" width="2.875" style="169" customWidth="1"/>
    <col min="10754" max="10754" width="9" style="169"/>
    <col min="10755" max="10755" width="25.75" style="169" customWidth="1"/>
    <col min="10756" max="10756" width="6.25" style="169" customWidth="1"/>
    <col min="10757" max="10757" width="15.625" style="169" bestFit="1" customWidth="1"/>
    <col min="10758" max="10758" width="14.375" style="169" customWidth="1"/>
    <col min="10759" max="10759" width="3.375" style="169" customWidth="1"/>
    <col min="10760" max="11008" width="9" style="169"/>
    <col min="11009" max="11009" width="2.875" style="169" customWidth="1"/>
    <col min="11010" max="11010" width="9" style="169"/>
    <col min="11011" max="11011" width="25.75" style="169" customWidth="1"/>
    <col min="11012" max="11012" width="6.25" style="169" customWidth="1"/>
    <col min="11013" max="11013" width="15.625" style="169" bestFit="1" customWidth="1"/>
    <col min="11014" max="11014" width="14.375" style="169" customWidth="1"/>
    <col min="11015" max="11015" width="3.375" style="169" customWidth="1"/>
    <col min="11016" max="11264" width="9" style="169"/>
    <col min="11265" max="11265" width="2.875" style="169" customWidth="1"/>
    <col min="11266" max="11266" width="9" style="169"/>
    <col min="11267" max="11267" width="25.75" style="169" customWidth="1"/>
    <col min="11268" max="11268" width="6.25" style="169" customWidth="1"/>
    <col min="11269" max="11269" width="15.625" style="169" bestFit="1" customWidth="1"/>
    <col min="11270" max="11270" width="14.375" style="169" customWidth="1"/>
    <col min="11271" max="11271" width="3.375" style="169" customWidth="1"/>
    <col min="11272" max="11520" width="9" style="169"/>
    <col min="11521" max="11521" width="2.875" style="169" customWidth="1"/>
    <col min="11522" max="11522" width="9" style="169"/>
    <col min="11523" max="11523" width="25.75" style="169" customWidth="1"/>
    <col min="11524" max="11524" width="6.25" style="169" customWidth="1"/>
    <col min="11525" max="11525" width="15.625" style="169" bestFit="1" customWidth="1"/>
    <col min="11526" max="11526" width="14.375" style="169" customWidth="1"/>
    <col min="11527" max="11527" width="3.375" style="169" customWidth="1"/>
    <col min="11528" max="11776" width="9" style="169"/>
    <col min="11777" max="11777" width="2.875" style="169" customWidth="1"/>
    <col min="11778" max="11778" width="9" style="169"/>
    <col min="11779" max="11779" width="25.75" style="169" customWidth="1"/>
    <col min="11780" max="11780" width="6.25" style="169" customWidth="1"/>
    <col min="11781" max="11781" width="15.625" style="169" bestFit="1" customWidth="1"/>
    <col min="11782" max="11782" width="14.375" style="169" customWidth="1"/>
    <col min="11783" max="11783" width="3.375" style="169" customWidth="1"/>
    <col min="11784" max="12032" width="9" style="169"/>
    <col min="12033" max="12033" width="2.875" style="169" customWidth="1"/>
    <col min="12034" max="12034" width="9" style="169"/>
    <col min="12035" max="12035" width="25.75" style="169" customWidth="1"/>
    <col min="12036" max="12036" width="6.25" style="169" customWidth="1"/>
    <col min="12037" max="12037" width="15.625" style="169" bestFit="1" customWidth="1"/>
    <col min="12038" max="12038" width="14.375" style="169" customWidth="1"/>
    <col min="12039" max="12039" width="3.375" style="169" customWidth="1"/>
    <col min="12040" max="12288" width="9" style="169"/>
    <col min="12289" max="12289" width="2.875" style="169" customWidth="1"/>
    <col min="12290" max="12290" width="9" style="169"/>
    <col min="12291" max="12291" width="25.75" style="169" customWidth="1"/>
    <col min="12292" max="12292" width="6.25" style="169" customWidth="1"/>
    <col min="12293" max="12293" width="15.625" style="169" bestFit="1" customWidth="1"/>
    <col min="12294" max="12294" width="14.375" style="169" customWidth="1"/>
    <col min="12295" max="12295" width="3.375" style="169" customWidth="1"/>
    <col min="12296" max="12544" width="9" style="169"/>
    <col min="12545" max="12545" width="2.875" style="169" customWidth="1"/>
    <col min="12546" max="12546" width="9" style="169"/>
    <col min="12547" max="12547" width="25.75" style="169" customWidth="1"/>
    <col min="12548" max="12548" width="6.25" style="169" customWidth="1"/>
    <col min="12549" max="12549" width="15.625" style="169" bestFit="1" customWidth="1"/>
    <col min="12550" max="12550" width="14.375" style="169" customWidth="1"/>
    <col min="12551" max="12551" width="3.375" style="169" customWidth="1"/>
    <col min="12552" max="12800" width="9" style="169"/>
    <col min="12801" max="12801" width="2.875" style="169" customWidth="1"/>
    <col min="12802" max="12802" width="9" style="169"/>
    <col min="12803" max="12803" width="25.75" style="169" customWidth="1"/>
    <col min="12804" max="12804" width="6.25" style="169" customWidth="1"/>
    <col min="12805" max="12805" width="15.625" style="169" bestFit="1" customWidth="1"/>
    <col min="12806" max="12806" width="14.375" style="169" customWidth="1"/>
    <col min="12807" max="12807" width="3.375" style="169" customWidth="1"/>
    <col min="12808" max="13056" width="9" style="169"/>
    <col min="13057" max="13057" width="2.875" style="169" customWidth="1"/>
    <col min="13058" max="13058" width="9" style="169"/>
    <col min="13059" max="13059" width="25.75" style="169" customWidth="1"/>
    <col min="13060" max="13060" width="6.25" style="169" customWidth="1"/>
    <col min="13061" max="13061" width="15.625" style="169" bestFit="1" customWidth="1"/>
    <col min="13062" max="13062" width="14.375" style="169" customWidth="1"/>
    <col min="13063" max="13063" width="3.375" style="169" customWidth="1"/>
    <col min="13064" max="13312" width="9" style="169"/>
    <col min="13313" max="13313" width="2.875" style="169" customWidth="1"/>
    <col min="13314" max="13314" width="9" style="169"/>
    <col min="13315" max="13315" width="25.75" style="169" customWidth="1"/>
    <col min="13316" max="13316" width="6.25" style="169" customWidth="1"/>
    <col min="13317" max="13317" width="15.625" style="169" bestFit="1" customWidth="1"/>
    <col min="13318" max="13318" width="14.375" style="169" customWidth="1"/>
    <col min="13319" max="13319" width="3.375" style="169" customWidth="1"/>
    <col min="13320" max="13568" width="9" style="169"/>
    <col min="13569" max="13569" width="2.875" style="169" customWidth="1"/>
    <col min="13570" max="13570" width="9" style="169"/>
    <col min="13571" max="13571" width="25.75" style="169" customWidth="1"/>
    <col min="13572" max="13572" width="6.25" style="169" customWidth="1"/>
    <col min="13573" max="13573" width="15.625" style="169" bestFit="1" customWidth="1"/>
    <col min="13574" max="13574" width="14.375" style="169" customWidth="1"/>
    <col min="13575" max="13575" width="3.375" style="169" customWidth="1"/>
    <col min="13576" max="13824" width="9" style="169"/>
    <col min="13825" max="13825" width="2.875" style="169" customWidth="1"/>
    <col min="13826" max="13826" width="9" style="169"/>
    <col min="13827" max="13827" width="25.75" style="169" customWidth="1"/>
    <col min="13828" max="13828" width="6.25" style="169" customWidth="1"/>
    <col min="13829" max="13829" width="15.625" style="169" bestFit="1" customWidth="1"/>
    <col min="13830" max="13830" width="14.375" style="169" customWidth="1"/>
    <col min="13831" max="13831" width="3.375" style="169" customWidth="1"/>
    <col min="13832" max="14080" width="9" style="169"/>
    <col min="14081" max="14081" width="2.875" style="169" customWidth="1"/>
    <col min="14082" max="14082" width="9" style="169"/>
    <col min="14083" max="14083" width="25.75" style="169" customWidth="1"/>
    <col min="14084" max="14084" width="6.25" style="169" customWidth="1"/>
    <col min="14085" max="14085" width="15.625" style="169" bestFit="1" customWidth="1"/>
    <col min="14086" max="14086" width="14.375" style="169" customWidth="1"/>
    <col min="14087" max="14087" width="3.375" style="169" customWidth="1"/>
    <col min="14088" max="14336" width="9" style="169"/>
    <col min="14337" max="14337" width="2.875" style="169" customWidth="1"/>
    <col min="14338" max="14338" width="9" style="169"/>
    <col min="14339" max="14339" width="25.75" style="169" customWidth="1"/>
    <col min="14340" max="14340" width="6.25" style="169" customWidth="1"/>
    <col min="14341" max="14341" width="15.625" style="169" bestFit="1" customWidth="1"/>
    <col min="14342" max="14342" width="14.375" style="169" customWidth="1"/>
    <col min="14343" max="14343" width="3.375" style="169" customWidth="1"/>
    <col min="14344" max="14592" width="9" style="169"/>
    <col min="14593" max="14593" width="2.875" style="169" customWidth="1"/>
    <col min="14594" max="14594" width="9" style="169"/>
    <col min="14595" max="14595" width="25.75" style="169" customWidth="1"/>
    <col min="14596" max="14596" width="6.25" style="169" customWidth="1"/>
    <col min="14597" max="14597" width="15.625" style="169" bestFit="1" customWidth="1"/>
    <col min="14598" max="14598" width="14.375" style="169" customWidth="1"/>
    <col min="14599" max="14599" width="3.375" style="169" customWidth="1"/>
    <col min="14600" max="14848" width="9" style="169"/>
    <col min="14849" max="14849" width="2.875" style="169" customWidth="1"/>
    <col min="14850" max="14850" width="9" style="169"/>
    <col min="14851" max="14851" width="25.75" style="169" customWidth="1"/>
    <col min="14852" max="14852" width="6.25" style="169" customWidth="1"/>
    <col min="14853" max="14853" width="15.625" style="169" bestFit="1" customWidth="1"/>
    <col min="14854" max="14854" width="14.375" style="169" customWidth="1"/>
    <col min="14855" max="14855" width="3.375" style="169" customWidth="1"/>
    <col min="14856" max="15104" width="9" style="169"/>
    <col min="15105" max="15105" width="2.875" style="169" customWidth="1"/>
    <col min="15106" max="15106" width="9" style="169"/>
    <col min="15107" max="15107" width="25.75" style="169" customWidth="1"/>
    <col min="15108" max="15108" width="6.25" style="169" customWidth="1"/>
    <col min="15109" max="15109" width="15.625" style="169" bestFit="1" customWidth="1"/>
    <col min="15110" max="15110" width="14.375" style="169" customWidth="1"/>
    <col min="15111" max="15111" width="3.375" style="169" customWidth="1"/>
    <col min="15112" max="15360" width="9" style="169"/>
    <col min="15361" max="15361" width="2.875" style="169" customWidth="1"/>
    <col min="15362" max="15362" width="9" style="169"/>
    <col min="15363" max="15363" width="25.75" style="169" customWidth="1"/>
    <col min="15364" max="15364" width="6.25" style="169" customWidth="1"/>
    <col min="15365" max="15365" width="15.625" style="169" bestFit="1" customWidth="1"/>
    <col min="15366" max="15366" width="14.375" style="169" customWidth="1"/>
    <col min="15367" max="15367" width="3.375" style="169" customWidth="1"/>
    <col min="15368" max="15616" width="9" style="169"/>
    <col min="15617" max="15617" width="2.875" style="169" customWidth="1"/>
    <col min="15618" max="15618" width="9" style="169"/>
    <col min="15619" max="15619" width="25.75" style="169" customWidth="1"/>
    <col min="15620" max="15620" width="6.25" style="169" customWidth="1"/>
    <col min="15621" max="15621" width="15.625" style="169" bestFit="1" customWidth="1"/>
    <col min="15622" max="15622" width="14.375" style="169" customWidth="1"/>
    <col min="15623" max="15623" width="3.375" style="169" customWidth="1"/>
    <col min="15624" max="15872" width="9" style="169"/>
    <col min="15873" max="15873" width="2.875" style="169" customWidth="1"/>
    <col min="15874" max="15874" width="9" style="169"/>
    <col min="15875" max="15875" width="25.75" style="169" customWidth="1"/>
    <col min="15876" max="15876" width="6.25" style="169" customWidth="1"/>
    <col min="15877" max="15877" width="15.625" style="169" bestFit="1" customWidth="1"/>
    <col min="15878" max="15878" width="14.375" style="169" customWidth="1"/>
    <col min="15879" max="15879" width="3.375" style="169" customWidth="1"/>
    <col min="15880" max="16128" width="9" style="169"/>
    <col min="16129" max="16129" width="2.875" style="169" customWidth="1"/>
    <col min="16130" max="16130" width="9" style="169"/>
    <col min="16131" max="16131" width="25.75" style="169" customWidth="1"/>
    <col min="16132" max="16132" width="6.25" style="169" customWidth="1"/>
    <col min="16133" max="16133" width="15.625" style="169" bestFit="1" customWidth="1"/>
    <col min="16134" max="16134" width="14.375" style="169" customWidth="1"/>
    <col min="16135" max="16135" width="3.375" style="169" customWidth="1"/>
    <col min="16136" max="16384" width="9" style="169"/>
  </cols>
  <sheetData>
    <row r="1" spans="2:10" ht="24" customHeight="1">
      <c r="B1" s="170" t="s">
        <v>226</v>
      </c>
    </row>
    <row r="2" spans="2:10" ht="24" customHeight="1">
      <c r="B2" s="170" t="s">
        <v>227</v>
      </c>
    </row>
    <row r="6" spans="2:10" ht="15.75" thickBot="1">
      <c r="B6" s="171" t="s">
        <v>228</v>
      </c>
    </row>
    <row r="7" spans="2:10" ht="15.75" thickTop="1">
      <c r="E7" s="545" t="s">
        <v>160</v>
      </c>
      <c r="F7" s="546"/>
      <c r="G7" s="547"/>
      <c r="H7" s="545" t="s">
        <v>2</v>
      </c>
      <c r="I7" s="546"/>
      <c r="J7" s="547"/>
    </row>
    <row r="8" spans="2:10">
      <c r="B8" s="172"/>
      <c r="C8" s="172"/>
      <c r="D8" s="172"/>
      <c r="E8" s="548"/>
      <c r="F8" s="549"/>
      <c r="G8" s="550"/>
      <c r="H8" s="548"/>
      <c r="I8" s="549"/>
      <c r="J8" s="550"/>
    </row>
    <row r="9" spans="2:10" s="189" customFormat="1" ht="33">
      <c r="B9" s="190"/>
      <c r="C9" s="190"/>
      <c r="D9" s="190"/>
      <c r="E9" s="179" t="s">
        <v>266</v>
      </c>
      <c r="F9" s="186" t="s">
        <v>142</v>
      </c>
      <c r="G9" s="187" t="s">
        <v>265</v>
      </c>
      <c r="H9" s="188" t="s">
        <v>4</v>
      </c>
      <c r="I9" s="186" t="s">
        <v>142</v>
      </c>
      <c r="J9" s="187" t="s">
        <v>146</v>
      </c>
    </row>
    <row r="10" spans="2:10" ht="15.75" thickBot="1">
      <c r="B10" s="172"/>
      <c r="C10" s="172"/>
      <c r="D10" s="172"/>
      <c r="E10" s="174" t="s">
        <v>22</v>
      </c>
      <c r="F10" s="175" t="s">
        <v>144</v>
      </c>
      <c r="G10" s="176" t="s">
        <v>145</v>
      </c>
      <c r="H10" s="177" t="s">
        <v>156</v>
      </c>
      <c r="I10" s="178" t="s">
        <v>157</v>
      </c>
      <c r="J10" s="176" t="s">
        <v>158</v>
      </c>
    </row>
    <row r="11" spans="2:10" ht="15.75" thickTop="1">
      <c r="B11" s="257" t="s">
        <v>229</v>
      </c>
      <c r="C11" s="258"/>
      <c r="D11" s="259">
        <v>1</v>
      </c>
      <c r="E11" s="260">
        <f>SUM(E12:E32)</f>
        <v>0</v>
      </c>
      <c r="F11" s="261">
        <f t="shared" ref="F11:J11" si="0">SUM(F12:F32)</f>
        <v>0</v>
      </c>
      <c r="G11" s="262">
        <f t="shared" si="0"/>
        <v>0</v>
      </c>
      <c r="H11" s="263">
        <f t="shared" si="0"/>
        <v>0</v>
      </c>
      <c r="I11" s="264">
        <f t="shared" si="0"/>
        <v>0</v>
      </c>
      <c r="J11" s="265">
        <f t="shared" si="0"/>
        <v>0</v>
      </c>
    </row>
    <row r="12" spans="2:10">
      <c r="B12" s="266" t="s">
        <v>230</v>
      </c>
      <c r="C12" s="267"/>
      <c r="D12" s="268">
        <v>2</v>
      </c>
      <c r="E12" s="269"/>
      <c r="F12" s="270"/>
      <c r="G12" s="271">
        <f>IFERROR(F12/E12,0)</f>
        <v>0</v>
      </c>
      <c r="H12" s="272"/>
      <c r="I12" s="273"/>
      <c r="J12" s="274">
        <f>IFERROR(I12/H12,0)</f>
        <v>0</v>
      </c>
    </row>
    <row r="13" spans="2:10">
      <c r="B13" s="266" t="s">
        <v>231</v>
      </c>
      <c r="C13" s="267"/>
      <c r="D13" s="268">
        <v>3</v>
      </c>
      <c r="E13" s="269"/>
      <c r="F13" s="270"/>
      <c r="G13" s="271">
        <f t="shared" ref="G13:G32" si="1">IFERROR(F13/E13,0)</f>
        <v>0</v>
      </c>
      <c r="H13" s="272"/>
      <c r="I13" s="273"/>
      <c r="J13" s="274">
        <f t="shared" ref="J13:J32" si="2">IFERROR(I13/H13,0)</f>
        <v>0</v>
      </c>
    </row>
    <row r="14" spans="2:10">
      <c r="B14" s="266" t="s">
        <v>232</v>
      </c>
      <c r="C14" s="267"/>
      <c r="D14" s="268">
        <v>4</v>
      </c>
      <c r="E14" s="269"/>
      <c r="F14" s="270"/>
      <c r="G14" s="271">
        <f t="shared" si="1"/>
        <v>0</v>
      </c>
      <c r="H14" s="272"/>
      <c r="I14" s="273"/>
      <c r="J14" s="274">
        <f t="shared" si="2"/>
        <v>0</v>
      </c>
    </row>
    <row r="15" spans="2:10">
      <c r="B15" s="266" t="s">
        <v>233</v>
      </c>
      <c r="C15" s="267"/>
      <c r="D15" s="268">
        <v>5</v>
      </c>
      <c r="E15" s="269"/>
      <c r="F15" s="270"/>
      <c r="G15" s="271">
        <f t="shared" si="1"/>
        <v>0</v>
      </c>
      <c r="H15" s="272"/>
      <c r="I15" s="273"/>
      <c r="J15" s="274">
        <f t="shared" si="2"/>
        <v>0</v>
      </c>
    </row>
    <row r="16" spans="2:10">
      <c r="B16" s="266" t="s">
        <v>234</v>
      </c>
      <c r="C16" s="267"/>
      <c r="D16" s="268">
        <v>6</v>
      </c>
      <c r="E16" s="269"/>
      <c r="F16" s="270"/>
      <c r="G16" s="271">
        <f t="shared" si="1"/>
        <v>0</v>
      </c>
      <c r="H16" s="272"/>
      <c r="I16" s="273"/>
      <c r="J16" s="274">
        <f t="shared" si="2"/>
        <v>0</v>
      </c>
    </row>
    <row r="17" spans="2:10">
      <c r="B17" s="266" t="s">
        <v>235</v>
      </c>
      <c r="C17" s="267"/>
      <c r="D17" s="268">
        <v>7</v>
      </c>
      <c r="E17" s="269"/>
      <c r="F17" s="270"/>
      <c r="G17" s="271">
        <f t="shared" si="1"/>
        <v>0</v>
      </c>
      <c r="H17" s="272"/>
      <c r="I17" s="273"/>
      <c r="J17" s="274">
        <f t="shared" si="2"/>
        <v>0</v>
      </c>
    </row>
    <row r="18" spans="2:10">
      <c r="B18" s="266" t="s">
        <v>236</v>
      </c>
      <c r="C18" s="267"/>
      <c r="D18" s="268">
        <v>8</v>
      </c>
      <c r="E18" s="275"/>
      <c r="F18" s="270"/>
      <c r="G18" s="271">
        <f t="shared" si="1"/>
        <v>0</v>
      </c>
      <c r="H18" s="272"/>
      <c r="I18" s="273"/>
      <c r="J18" s="274">
        <f t="shared" si="2"/>
        <v>0</v>
      </c>
    </row>
    <row r="19" spans="2:10">
      <c r="B19" s="266" t="s">
        <v>237</v>
      </c>
      <c r="C19" s="267"/>
      <c r="D19" s="268">
        <v>9</v>
      </c>
      <c r="E19" s="275"/>
      <c r="F19" s="270"/>
      <c r="G19" s="271">
        <f t="shared" si="1"/>
        <v>0</v>
      </c>
      <c r="H19" s="272"/>
      <c r="I19" s="273"/>
      <c r="J19" s="274">
        <f t="shared" si="2"/>
        <v>0</v>
      </c>
    </row>
    <row r="20" spans="2:10">
      <c r="B20" s="266" t="s">
        <v>238</v>
      </c>
      <c r="C20" s="267"/>
      <c r="D20" s="268">
        <v>10</v>
      </c>
      <c r="E20" s="275"/>
      <c r="F20" s="270"/>
      <c r="G20" s="271">
        <f t="shared" si="1"/>
        <v>0</v>
      </c>
      <c r="H20" s="272"/>
      <c r="I20" s="273"/>
      <c r="J20" s="274">
        <f t="shared" si="2"/>
        <v>0</v>
      </c>
    </row>
    <row r="21" spans="2:10">
      <c r="B21" s="266" t="s">
        <v>239</v>
      </c>
      <c r="C21" s="267"/>
      <c r="D21" s="268">
        <v>11</v>
      </c>
      <c r="E21" s="275"/>
      <c r="F21" s="270"/>
      <c r="G21" s="271">
        <f t="shared" si="1"/>
        <v>0</v>
      </c>
      <c r="H21" s="272"/>
      <c r="I21" s="273"/>
      <c r="J21" s="274">
        <f t="shared" si="2"/>
        <v>0</v>
      </c>
    </row>
    <row r="22" spans="2:10">
      <c r="B22" s="266" t="s">
        <v>240</v>
      </c>
      <c r="C22" s="267"/>
      <c r="D22" s="268">
        <v>12</v>
      </c>
      <c r="E22" s="269"/>
      <c r="F22" s="270"/>
      <c r="G22" s="271">
        <f t="shared" si="1"/>
        <v>0</v>
      </c>
      <c r="H22" s="272"/>
      <c r="I22" s="273"/>
      <c r="J22" s="274">
        <f t="shared" si="2"/>
        <v>0</v>
      </c>
    </row>
    <row r="23" spans="2:10">
      <c r="B23" s="266" t="s">
        <v>241</v>
      </c>
      <c r="C23" s="267"/>
      <c r="D23" s="268">
        <v>13</v>
      </c>
      <c r="E23" s="269"/>
      <c r="F23" s="270"/>
      <c r="G23" s="271">
        <f t="shared" si="1"/>
        <v>0</v>
      </c>
      <c r="H23" s="272"/>
      <c r="I23" s="273"/>
      <c r="J23" s="274">
        <f t="shared" si="2"/>
        <v>0</v>
      </c>
    </row>
    <row r="24" spans="2:10">
      <c r="B24" s="266" t="s">
        <v>242</v>
      </c>
      <c r="C24" s="267"/>
      <c r="D24" s="268">
        <v>14</v>
      </c>
      <c r="E24" s="269"/>
      <c r="F24" s="270"/>
      <c r="G24" s="271">
        <f t="shared" si="1"/>
        <v>0</v>
      </c>
      <c r="H24" s="272"/>
      <c r="I24" s="273"/>
      <c r="J24" s="274">
        <f t="shared" si="2"/>
        <v>0</v>
      </c>
    </row>
    <row r="25" spans="2:10">
      <c r="B25" s="266" t="s">
        <v>243</v>
      </c>
      <c r="C25" s="267"/>
      <c r="D25" s="268">
        <v>15</v>
      </c>
      <c r="E25" s="269"/>
      <c r="F25" s="270"/>
      <c r="G25" s="271">
        <f t="shared" si="1"/>
        <v>0</v>
      </c>
      <c r="H25" s="272"/>
      <c r="I25" s="273"/>
      <c r="J25" s="274">
        <f t="shared" si="2"/>
        <v>0</v>
      </c>
    </row>
    <row r="26" spans="2:10">
      <c r="B26" s="266" t="s">
        <v>244</v>
      </c>
      <c r="C26" s="267"/>
      <c r="D26" s="268">
        <v>16</v>
      </c>
      <c r="E26" s="269"/>
      <c r="F26" s="270"/>
      <c r="G26" s="271">
        <f t="shared" si="1"/>
        <v>0</v>
      </c>
      <c r="H26" s="272"/>
      <c r="I26" s="273"/>
      <c r="J26" s="274">
        <f t="shared" si="2"/>
        <v>0</v>
      </c>
    </row>
    <row r="27" spans="2:10">
      <c r="B27" s="266" t="s">
        <v>245</v>
      </c>
      <c r="C27" s="267"/>
      <c r="D27" s="268">
        <v>17</v>
      </c>
      <c r="E27" s="269"/>
      <c r="F27" s="270"/>
      <c r="G27" s="271">
        <f t="shared" si="1"/>
        <v>0</v>
      </c>
      <c r="H27" s="272"/>
      <c r="I27" s="273"/>
      <c r="J27" s="274">
        <f t="shared" si="2"/>
        <v>0</v>
      </c>
    </row>
    <row r="28" spans="2:10">
      <c r="B28" s="266" t="s">
        <v>246</v>
      </c>
      <c r="C28" s="267"/>
      <c r="D28" s="268">
        <v>18</v>
      </c>
      <c r="E28" s="269"/>
      <c r="F28" s="270"/>
      <c r="G28" s="271">
        <f t="shared" si="1"/>
        <v>0</v>
      </c>
      <c r="H28" s="272"/>
      <c r="I28" s="273"/>
      <c r="J28" s="274">
        <f t="shared" si="2"/>
        <v>0</v>
      </c>
    </row>
    <row r="29" spans="2:10">
      <c r="B29" s="266" t="s">
        <v>247</v>
      </c>
      <c r="C29" s="267"/>
      <c r="D29" s="268">
        <v>19</v>
      </c>
      <c r="E29" s="269"/>
      <c r="F29" s="270"/>
      <c r="G29" s="271">
        <f t="shared" si="1"/>
        <v>0</v>
      </c>
      <c r="H29" s="272"/>
      <c r="I29" s="273"/>
      <c r="J29" s="274">
        <f t="shared" si="2"/>
        <v>0</v>
      </c>
    </row>
    <row r="30" spans="2:10">
      <c r="B30" s="266" t="s">
        <v>248</v>
      </c>
      <c r="C30" s="267"/>
      <c r="D30" s="268">
        <v>20</v>
      </c>
      <c r="E30" s="269"/>
      <c r="F30" s="270"/>
      <c r="G30" s="271">
        <f t="shared" si="1"/>
        <v>0</v>
      </c>
      <c r="H30" s="272"/>
      <c r="I30" s="273"/>
      <c r="J30" s="274">
        <f t="shared" si="2"/>
        <v>0</v>
      </c>
    </row>
    <row r="31" spans="2:10">
      <c r="B31" s="266" t="s">
        <v>249</v>
      </c>
      <c r="C31" s="267"/>
      <c r="D31" s="268">
        <v>21</v>
      </c>
      <c r="E31" s="269"/>
      <c r="F31" s="270"/>
      <c r="G31" s="271">
        <f t="shared" si="1"/>
        <v>0</v>
      </c>
      <c r="H31" s="272"/>
      <c r="I31" s="273"/>
      <c r="J31" s="274">
        <f t="shared" si="2"/>
        <v>0</v>
      </c>
    </row>
    <row r="32" spans="2:10">
      <c r="B32" s="266" t="s">
        <v>250</v>
      </c>
      <c r="C32" s="267"/>
      <c r="D32" s="268">
        <v>22</v>
      </c>
      <c r="E32" s="269"/>
      <c r="F32" s="270"/>
      <c r="G32" s="271">
        <f t="shared" si="1"/>
        <v>0</v>
      </c>
      <c r="H32" s="272"/>
      <c r="I32" s="273"/>
      <c r="J32" s="274">
        <f t="shared" si="2"/>
        <v>0</v>
      </c>
    </row>
    <row r="33" spans="2:10">
      <c r="B33" s="276" t="s">
        <v>251</v>
      </c>
      <c r="C33" s="277"/>
      <c r="D33" s="278">
        <v>23</v>
      </c>
      <c r="E33" s="279">
        <f>SUM(E34:E36)</f>
        <v>0</v>
      </c>
      <c r="F33" s="280">
        <f t="shared" ref="F33:I33" si="3">SUM(F34:F36)</f>
        <v>0</v>
      </c>
      <c r="G33" s="271">
        <f>IFERROR(F33/E33,0)</f>
        <v>0</v>
      </c>
      <c r="H33" s="281">
        <f t="shared" si="3"/>
        <v>0</v>
      </c>
      <c r="I33" s="282">
        <f t="shared" si="3"/>
        <v>0</v>
      </c>
      <c r="J33" s="274">
        <f>IFERROR(I33/H33,0)</f>
        <v>0</v>
      </c>
    </row>
    <row r="34" spans="2:10">
      <c r="B34" s="266" t="s">
        <v>252</v>
      </c>
      <c r="C34" s="267"/>
      <c r="D34" s="268">
        <v>24</v>
      </c>
      <c r="E34" s="269"/>
      <c r="F34" s="270"/>
      <c r="G34" s="283">
        <f t="shared" ref="G34:G44" si="4">IFERROR(F34/E34,0)</f>
        <v>0</v>
      </c>
      <c r="H34" s="272"/>
      <c r="I34" s="273"/>
      <c r="J34" s="274">
        <f t="shared" ref="J34:J44" si="5">IFERROR(I34/H34,0)</f>
        <v>0</v>
      </c>
    </row>
    <row r="35" spans="2:10">
      <c r="B35" s="266" t="s">
        <v>253</v>
      </c>
      <c r="C35" s="267"/>
      <c r="D35" s="268">
        <v>25</v>
      </c>
      <c r="E35" s="269"/>
      <c r="F35" s="270"/>
      <c r="G35" s="283">
        <f t="shared" si="4"/>
        <v>0</v>
      </c>
      <c r="H35" s="272"/>
      <c r="I35" s="273"/>
      <c r="J35" s="274">
        <f t="shared" si="5"/>
        <v>0</v>
      </c>
    </row>
    <row r="36" spans="2:10">
      <c r="B36" s="266" t="s">
        <v>254</v>
      </c>
      <c r="C36" s="267"/>
      <c r="D36" s="268">
        <v>26</v>
      </c>
      <c r="E36" s="269"/>
      <c r="F36" s="270"/>
      <c r="G36" s="283">
        <f t="shared" si="4"/>
        <v>0</v>
      </c>
      <c r="H36" s="272"/>
      <c r="I36" s="273"/>
      <c r="J36" s="274">
        <f t="shared" si="5"/>
        <v>0</v>
      </c>
    </row>
    <row r="37" spans="2:10">
      <c r="B37" s="276" t="s">
        <v>255</v>
      </c>
      <c r="C37" s="277"/>
      <c r="D37" s="278">
        <v>27</v>
      </c>
      <c r="E37" s="279">
        <f>SUM(E38:E43)</f>
        <v>0</v>
      </c>
      <c r="F37" s="284">
        <f t="shared" ref="F37:I37" si="6">SUM(F38:F43)</f>
        <v>0</v>
      </c>
      <c r="G37" s="283">
        <f t="shared" si="4"/>
        <v>0</v>
      </c>
      <c r="H37" s="281">
        <f t="shared" si="6"/>
        <v>0</v>
      </c>
      <c r="I37" s="282">
        <f t="shared" si="6"/>
        <v>0</v>
      </c>
      <c r="J37" s="274">
        <f t="shared" si="5"/>
        <v>0</v>
      </c>
    </row>
    <row r="38" spans="2:10">
      <c r="B38" s="266" t="s">
        <v>256</v>
      </c>
      <c r="C38" s="267"/>
      <c r="D38" s="268">
        <v>28</v>
      </c>
      <c r="E38" s="269"/>
      <c r="F38" s="270"/>
      <c r="G38" s="283">
        <f t="shared" si="4"/>
        <v>0</v>
      </c>
      <c r="H38" s="272"/>
      <c r="I38" s="273"/>
      <c r="J38" s="274">
        <f t="shared" si="5"/>
        <v>0</v>
      </c>
    </row>
    <row r="39" spans="2:10">
      <c r="B39" s="266" t="s">
        <v>257</v>
      </c>
      <c r="C39" s="267"/>
      <c r="D39" s="268">
        <v>29</v>
      </c>
      <c r="E39" s="269"/>
      <c r="F39" s="285"/>
      <c r="G39" s="283">
        <f t="shared" si="4"/>
        <v>0</v>
      </c>
      <c r="H39" s="272"/>
      <c r="I39" s="273"/>
      <c r="J39" s="274">
        <f t="shared" si="5"/>
        <v>0</v>
      </c>
    </row>
    <row r="40" spans="2:10">
      <c r="B40" s="266" t="s">
        <v>258</v>
      </c>
      <c r="C40" s="267"/>
      <c r="D40" s="268">
        <v>30</v>
      </c>
      <c r="E40" s="269"/>
      <c r="F40" s="285"/>
      <c r="G40" s="283">
        <f t="shared" si="4"/>
        <v>0</v>
      </c>
      <c r="H40" s="272"/>
      <c r="I40" s="273"/>
      <c r="J40" s="274">
        <f t="shared" si="5"/>
        <v>0</v>
      </c>
    </row>
    <row r="41" spans="2:10">
      <c r="B41" s="266" t="s">
        <v>259</v>
      </c>
      <c r="C41" s="267"/>
      <c r="D41" s="268">
        <v>31</v>
      </c>
      <c r="E41" s="269"/>
      <c r="F41" s="285"/>
      <c r="G41" s="283">
        <f t="shared" si="4"/>
        <v>0</v>
      </c>
      <c r="H41" s="272"/>
      <c r="I41" s="273"/>
      <c r="J41" s="274">
        <f t="shared" si="5"/>
        <v>0</v>
      </c>
    </row>
    <row r="42" spans="2:10" ht="15.75" thickBot="1">
      <c r="B42" s="286" t="s">
        <v>260</v>
      </c>
      <c r="C42" s="287"/>
      <c r="D42" s="288">
        <v>32</v>
      </c>
      <c r="E42" s="289"/>
      <c r="F42" s="290"/>
      <c r="G42" s="291">
        <f t="shared" si="4"/>
        <v>0</v>
      </c>
      <c r="H42" s="292"/>
      <c r="I42" s="293"/>
      <c r="J42" s="294">
        <f t="shared" si="5"/>
        <v>0</v>
      </c>
    </row>
    <row r="43" spans="2:10" ht="16.5" thickTop="1" thickBot="1">
      <c r="B43" s="295" t="s">
        <v>261</v>
      </c>
      <c r="C43" s="296"/>
      <c r="D43" s="297">
        <v>33</v>
      </c>
      <c r="E43" s="298"/>
      <c r="F43" s="299"/>
      <c r="G43" s="300">
        <f t="shared" si="4"/>
        <v>0</v>
      </c>
      <c r="H43" s="301"/>
      <c r="I43" s="302"/>
      <c r="J43" s="303">
        <f t="shared" si="5"/>
        <v>0</v>
      </c>
    </row>
    <row r="44" spans="2:10" ht="16.5" thickTop="1" thickBot="1">
      <c r="B44" s="304" t="s">
        <v>262</v>
      </c>
      <c r="C44" s="305"/>
      <c r="D44" s="306">
        <v>34</v>
      </c>
      <c r="E44" s="307">
        <f>SUM(E11,E33,E37)</f>
        <v>0</v>
      </c>
      <c r="F44" s="308">
        <f t="shared" ref="F44:I44" si="7">SUM(F11,F33,F37)</f>
        <v>0</v>
      </c>
      <c r="G44" s="309">
        <f t="shared" si="4"/>
        <v>0</v>
      </c>
      <c r="H44" s="307">
        <f t="shared" si="7"/>
        <v>0</v>
      </c>
      <c r="I44" s="308">
        <f t="shared" si="7"/>
        <v>0</v>
      </c>
      <c r="J44" s="310">
        <f t="shared" si="5"/>
        <v>0</v>
      </c>
    </row>
    <row r="45" spans="2:10" ht="15.75" thickTop="1">
      <c r="B45" s="311"/>
      <c r="C45" s="311"/>
      <c r="D45" s="311"/>
      <c r="E45" s="311"/>
      <c r="F45" s="311"/>
      <c r="G45" s="311"/>
      <c r="H45" s="311"/>
      <c r="I45" s="311"/>
      <c r="J45" s="311"/>
    </row>
    <row r="46" spans="2:10" ht="15.75" thickBot="1">
      <c r="B46" s="312" t="s">
        <v>263</v>
      </c>
      <c r="C46" s="311"/>
      <c r="D46" s="311"/>
      <c r="E46" s="311"/>
      <c r="F46" s="311"/>
      <c r="G46" s="311"/>
      <c r="H46" s="311"/>
      <c r="I46" s="311"/>
      <c r="J46" s="311"/>
    </row>
    <row r="47" spans="2:10" ht="15.75" thickTop="1">
      <c r="B47" s="311"/>
      <c r="C47" s="311"/>
      <c r="D47" s="311"/>
      <c r="E47" s="551" t="s">
        <v>160</v>
      </c>
      <c r="F47" s="552"/>
      <c r="G47" s="553"/>
      <c r="H47" s="551" t="s">
        <v>2</v>
      </c>
      <c r="I47" s="552"/>
      <c r="J47" s="553"/>
    </row>
    <row r="48" spans="2:10">
      <c r="B48" s="313"/>
      <c r="C48" s="313"/>
      <c r="D48" s="313"/>
      <c r="E48" s="554"/>
      <c r="F48" s="555"/>
      <c r="G48" s="556"/>
      <c r="H48" s="554"/>
      <c r="I48" s="555"/>
      <c r="J48" s="556"/>
    </row>
    <row r="49" spans="2:10" ht="18">
      <c r="B49" s="313"/>
      <c r="C49" s="313"/>
      <c r="D49" s="313"/>
      <c r="E49" s="314" t="s">
        <v>264</v>
      </c>
      <c r="F49" s="315" t="s">
        <v>142</v>
      </c>
      <c r="G49" s="316" t="s">
        <v>265</v>
      </c>
      <c r="H49" s="314" t="s">
        <v>4</v>
      </c>
      <c r="I49" s="315" t="s">
        <v>142</v>
      </c>
      <c r="J49" s="316" t="s">
        <v>146</v>
      </c>
    </row>
    <row r="50" spans="2:10" ht="15.75" thickBot="1">
      <c r="B50" s="313"/>
      <c r="C50" s="313"/>
      <c r="D50" s="313"/>
      <c r="E50" s="314" t="s">
        <v>22</v>
      </c>
      <c r="F50" s="315" t="s">
        <v>144</v>
      </c>
      <c r="G50" s="317" t="s">
        <v>145</v>
      </c>
      <c r="H50" s="318" t="s">
        <v>156</v>
      </c>
      <c r="I50" s="319" t="s">
        <v>157</v>
      </c>
      <c r="J50" s="317" t="s">
        <v>158</v>
      </c>
    </row>
    <row r="51" spans="2:10" ht="15.75" thickTop="1">
      <c r="B51" s="257" t="s">
        <v>229</v>
      </c>
      <c r="C51" s="258"/>
      <c r="D51" s="259">
        <v>35</v>
      </c>
      <c r="E51" s="260">
        <f>SUM(E52:E72)</f>
        <v>0</v>
      </c>
      <c r="F51" s="261">
        <f>SUM(F52:F72)</f>
        <v>0</v>
      </c>
      <c r="G51" s="262">
        <f t="shared" ref="G51" si="8">SUM(G52:G72)</f>
        <v>0</v>
      </c>
      <c r="H51" s="263">
        <f t="shared" ref="H51:J51" si="9">SUM(H52:H72)</f>
        <v>0</v>
      </c>
      <c r="I51" s="264">
        <f t="shared" si="9"/>
        <v>0</v>
      </c>
      <c r="J51" s="265">
        <f t="shared" si="9"/>
        <v>0</v>
      </c>
    </row>
    <row r="52" spans="2:10">
      <c r="B52" s="266" t="s">
        <v>230</v>
      </c>
      <c r="C52" s="267"/>
      <c r="D52" s="268">
        <v>36</v>
      </c>
      <c r="E52" s="269"/>
      <c r="F52" s="270"/>
      <c r="G52" s="271">
        <f>IFERROR(F52/E52,0)</f>
        <v>0</v>
      </c>
      <c r="H52" s="272"/>
      <c r="I52" s="273"/>
      <c r="J52" s="274">
        <f>IFERROR(I52/H52,0)</f>
        <v>0</v>
      </c>
    </row>
    <row r="53" spans="2:10">
      <c r="B53" s="266" t="s">
        <v>231</v>
      </c>
      <c r="C53" s="267"/>
      <c r="D53" s="268">
        <v>37</v>
      </c>
      <c r="E53" s="269"/>
      <c r="F53" s="270"/>
      <c r="G53" s="271">
        <f t="shared" ref="G53:G72" si="10">IFERROR(F53/E53,0)</f>
        <v>0</v>
      </c>
      <c r="H53" s="272"/>
      <c r="I53" s="273"/>
      <c r="J53" s="274">
        <f t="shared" ref="J53:J72" si="11">IFERROR(I53/H53,0)</f>
        <v>0</v>
      </c>
    </row>
    <row r="54" spans="2:10">
      <c r="B54" s="266" t="s">
        <v>232</v>
      </c>
      <c r="C54" s="267"/>
      <c r="D54" s="268">
        <v>38</v>
      </c>
      <c r="E54" s="269"/>
      <c r="F54" s="270"/>
      <c r="G54" s="271">
        <f t="shared" si="10"/>
        <v>0</v>
      </c>
      <c r="H54" s="272"/>
      <c r="I54" s="273"/>
      <c r="J54" s="274">
        <f t="shared" si="11"/>
        <v>0</v>
      </c>
    </row>
    <row r="55" spans="2:10">
      <c r="B55" s="266" t="s">
        <v>233</v>
      </c>
      <c r="C55" s="267"/>
      <c r="D55" s="268">
        <v>39</v>
      </c>
      <c r="E55" s="269"/>
      <c r="F55" s="270"/>
      <c r="G55" s="271">
        <f t="shared" si="10"/>
        <v>0</v>
      </c>
      <c r="H55" s="272"/>
      <c r="I55" s="273"/>
      <c r="J55" s="274">
        <f t="shared" si="11"/>
        <v>0</v>
      </c>
    </row>
    <row r="56" spans="2:10">
      <c r="B56" s="266" t="s">
        <v>234</v>
      </c>
      <c r="C56" s="267"/>
      <c r="D56" s="268">
        <v>40</v>
      </c>
      <c r="E56" s="269"/>
      <c r="F56" s="270"/>
      <c r="G56" s="271">
        <f t="shared" si="10"/>
        <v>0</v>
      </c>
      <c r="H56" s="272"/>
      <c r="I56" s="273"/>
      <c r="J56" s="274">
        <f t="shared" si="11"/>
        <v>0</v>
      </c>
    </row>
    <row r="57" spans="2:10">
      <c r="B57" s="266" t="s">
        <v>235</v>
      </c>
      <c r="C57" s="267"/>
      <c r="D57" s="268">
        <v>41</v>
      </c>
      <c r="E57" s="269"/>
      <c r="F57" s="270"/>
      <c r="G57" s="271">
        <f t="shared" si="10"/>
        <v>0</v>
      </c>
      <c r="H57" s="272"/>
      <c r="I57" s="273"/>
      <c r="J57" s="274">
        <f t="shared" si="11"/>
        <v>0</v>
      </c>
    </row>
    <row r="58" spans="2:10">
      <c r="B58" s="266" t="s">
        <v>236</v>
      </c>
      <c r="C58" s="267"/>
      <c r="D58" s="268">
        <v>42</v>
      </c>
      <c r="E58" s="275"/>
      <c r="F58" s="270"/>
      <c r="G58" s="271">
        <f t="shared" si="10"/>
        <v>0</v>
      </c>
      <c r="H58" s="272"/>
      <c r="I58" s="273"/>
      <c r="J58" s="274">
        <f t="shared" si="11"/>
        <v>0</v>
      </c>
    </row>
    <row r="59" spans="2:10">
      <c r="B59" s="266" t="s">
        <v>237</v>
      </c>
      <c r="C59" s="267"/>
      <c r="D59" s="268">
        <v>43</v>
      </c>
      <c r="E59" s="275"/>
      <c r="F59" s="270"/>
      <c r="G59" s="271">
        <f t="shared" si="10"/>
        <v>0</v>
      </c>
      <c r="H59" s="272"/>
      <c r="I59" s="273"/>
      <c r="J59" s="274">
        <f t="shared" si="11"/>
        <v>0</v>
      </c>
    </row>
    <row r="60" spans="2:10">
      <c r="B60" s="266" t="s">
        <v>238</v>
      </c>
      <c r="C60" s="267"/>
      <c r="D60" s="268">
        <v>44</v>
      </c>
      <c r="E60" s="275"/>
      <c r="F60" s="270"/>
      <c r="G60" s="271">
        <f t="shared" si="10"/>
        <v>0</v>
      </c>
      <c r="H60" s="272"/>
      <c r="I60" s="273"/>
      <c r="J60" s="274">
        <f t="shared" si="11"/>
        <v>0</v>
      </c>
    </row>
    <row r="61" spans="2:10">
      <c r="B61" s="266" t="s">
        <v>239</v>
      </c>
      <c r="C61" s="267"/>
      <c r="D61" s="268">
        <v>45</v>
      </c>
      <c r="E61" s="275"/>
      <c r="F61" s="270"/>
      <c r="G61" s="271">
        <f t="shared" si="10"/>
        <v>0</v>
      </c>
      <c r="H61" s="272"/>
      <c r="I61" s="273"/>
      <c r="J61" s="274">
        <f t="shared" si="11"/>
        <v>0</v>
      </c>
    </row>
    <row r="62" spans="2:10">
      <c r="B62" s="266" t="s">
        <v>240</v>
      </c>
      <c r="C62" s="267"/>
      <c r="D62" s="268">
        <v>46</v>
      </c>
      <c r="E62" s="269"/>
      <c r="F62" s="270"/>
      <c r="G62" s="271">
        <f t="shared" si="10"/>
        <v>0</v>
      </c>
      <c r="H62" s="272"/>
      <c r="I62" s="273"/>
      <c r="J62" s="274">
        <f t="shared" si="11"/>
        <v>0</v>
      </c>
    </row>
    <row r="63" spans="2:10">
      <c r="B63" s="266" t="s">
        <v>241</v>
      </c>
      <c r="C63" s="267"/>
      <c r="D63" s="268">
        <v>47</v>
      </c>
      <c r="E63" s="269"/>
      <c r="F63" s="270"/>
      <c r="G63" s="271">
        <f t="shared" si="10"/>
        <v>0</v>
      </c>
      <c r="H63" s="272"/>
      <c r="I63" s="273"/>
      <c r="J63" s="274">
        <f t="shared" si="11"/>
        <v>0</v>
      </c>
    </row>
    <row r="64" spans="2:10">
      <c r="B64" s="266" t="s">
        <v>242</v>
      </c>
      <c r="C64" s="267"/>
      <c r="D64" s="268">
        <v>48</v>
      </c>
      <c r="E64" s="269"/>
      <c r="F64" s="270"/>
      <c r="G64" s="271">
        <f t="shared" si="10"/>
        <v>0</v>
      </c>
      <c r="H64" s="272"/>
      <c r="I64" s="273"/>
      <c r="J64" s="274">
        <f t="shared" si="11"/>
        <v>0</v>
      </c>
    </row>
    <row r="65" spans="2:10">
      <c r="B65" s="266" t="s">
        <v>243</v>
      </c>
      <c r="C65" s="267"/>
      <c r="D65" s="268">
        <v>49</v>
      </c>
      <c r="E65" s="269"/>
      <c r="F65" s="270"/>
      <c r="G65" s="271">
        <f t="shared" si="10"/>
        <v>0</v>
      </c>
      <c r="H65" s="272"/>
      <c r="I65" s="273"/>
      <c r="J65" s="274">
        <f t="shared" si="11"/>
        <v>0</v>
      </c>
    </row>
    <row r="66" spans="2:10">
      <c r="B66" s="266" t="s">
        <v>244</v>
      </c>
      <c r="C66" s="267"/>
      <c r="D66" s="268">
        <v>50</v>
      </c>
      <c r="E66" s="269"/>
      <c r="F66" s="270"/>
      <c r="G66" s="271">
        <f t="shared" si="10"/>
        <v>0</v>
      </c>
      <c r="H66" s="272"/>
      <c r="I66" s="273"/>
      <c r="J66" s="274">
        <f t="shared" si="11"/>
        <v>0</v>
      </c>
    </row>
    <row r="67" spans="2:10">
      <c r="B67" s="266" t="s">
        <v>245</v>
      </c>
      <c r="C67" s="267"/>
      <c r="D67" s="268">
        <v>51</v>
      </c>
      <c r="E67" s="269"/>
      <c r="F67" s="270"/>
      <c r="G67" s="271">
        <f t="shared" si="10"/>
        <v>0</v>
      </c>
      <c r="H67" s="272"/>
      <c r="I67" s="273"/>
      <c r="J67" s="274">
        <f t="shared" si="11"/>
        <v>0</v>
      </c>
    </row>
    <row r="68" spans="2:10">
      <c r="B68" s="266" t="s">
        <v>246</v>
      </c>
      <c r="C68" s="267"/>
      <c r="D68" s="268">
        <v>52</v>
      </c>
      <c r="E68" s="269"/>
      <c r="F68" s="270"/>
      <c r="G68" s="271">
        <f t="shared" si="10"/>
        <v>0</v>
      </c>
      <c r="H68" s="272"/>
      <c r="I68" s="273"/>
      <c r="J68" s="274">
        <f t="shared" si="11"/>
        <v>0</v>
      </c>
    </row>
    <row r="69" spans="2:10">
      <c r="B69" s="266" t="s">
        <v>247</v>
      </c>
      <c r="C69" s="267"/>
      <c r="D69" s="268">
        <v>53</v>
      </c>
      <c r="E69" s="269"/>
      <c r="F69" s="270"/>
      <c r="G69" s="271">
        <f t="shared" si="10"/>
        <v>0</v>
      </c>
      <c r="H69" s="272"/>
      <c r="I69" s="273"/>
      <c r="J69" s="274">
        <f t="shared" si="11"/>
        <v>0</v>
      </c>
    </row>
    <row r="70" spans="2:10">
      <c r="B70" s="266" t="s">
        <v>248</v>
      </c>
      <c r="C70" s="267"/>
      <c r="D70" s="268">
        <v>54</v>
      </c>
      <c r="E70" s="269"/>
      <c r="F70" s="270"/>
      <c r="G70" s="271">
        <f t="shared" si="10"/>
        <v>0</v>
      </c>
      <c r="H70" s="272"/>
      <c r="I70" s="273"/>
      <c r="J70" s="274">
        <f t="shared" si="11"/>
        <v>0</v>
      </c>
    </row>
    <row r="71" spans="2:10">
      <c r="B71" s="266" t="s">
        <v>249</v>
      </c>
      <c r="C71" s="267"/>
      <c r="D71" s="268">
        <v>55</v>
      </c>
      <c r="E71" s="269"/>
      <c r="F71" s="270"/>
      <c r="G71" s="271">
        <f t="shared" si="10"/>
        <v>0</v>
      </c>
      <c r="H71" s="272"/>
      <c r="I71" s="273"/>
      <c r="J71" s="274">
        <f t="shared" si="11"/>
        <v>0</v>
      </c>
    </row>
    <row r="72" spans="2:10">
      <c r="B72" s="266" t="s">
        <v>250</v>
      </c>
      <c r="C72" s="267"/>
      <c r="D72" s="268">
        <v>56</v>
      </c>
      <c r="E72" s="269"/>
      <c r="F72" s="270"/>
      <c r="G72" s="271">
        <f t="shared" si="10"/>
        <v>0</v>
      </c>
      <c r="H72" s="272"/>
      <c r="I72" s="273"/>
      <c r="J72" s="274">
        <f t="shared" si="11"/>
        <v>0</v>
      </c>
    </row>
    <row r="73" spans="2:10">
      <c r="B73" s="276" t="s">
        <v>251</v>
      </c>
      <c r="C73" s="277"/>
      <c r="D73" s="278">
        <v>57</v>
      </c>
      <c r="E73" s="279">
        <f>SUM(E74:E76)</f>
        <v>0</v>
      </c>
      <c r="F73" s="280">
        <f t="shared" ref="F73" si="12">SUM(F74:F76)</f>
        <v>0</v>
      </c>
      <c r="G73" s="271">
        <f>IFERROR(F73/E73,0)</f>
        <v>0</v>
      </c>
      <c r="H73" s="281">
        <f t="shared" ref="H73" si="13">SUM(H74:H76)</f>
        <v>0</v>
      </c>
      <c r="I73" s="282">
        <f t="shared" ref="I73" si="14">SUM(I74:I76)</f>
        <v>0</v>
      </c>
      <c r="J73" s="274">
        <f>IFERROR(I73/H73,0)</f>
        <v>0</v>
      </c>
    </row>
    <row r="74" spans="2:10">
      <c r="B74" s="266" t="s">
        <v>252</v>
      </c>
      <c r="C74" s="267"/>
      <c r="D74" s="268">
        <v>58</v>
      </c>
      <c r="E74" s="269"/>
      <c r="F74" s="270"/>
      <c r="G74" s="271">
        <f t="shared" ref="G74:G84" si="15">IFERROR(F74/E74,0)</f>
        <v>0</v>
      </c>
      <c r="H74" s="272"/>
      <c r="I74" s="273"/>
      <c r="J74" s="274">
        <f t="shared" ref="J74:J84" si="16">IFERROR(I74/H74,0)</f>
        <v>0</v>
      </c>
    </row>
    <row r="75" spans="2:10">
      <c r="B75" s="266" t="s">
        <v>253</v>
      </c>
      <c r="C75" s="267"/>
      <c r="D75" s="268">
        <v>59</v>
      </c>
      <c r="E75" s="269"/>
      <c r="F75" s="270"/>
      <c r="G75" s="271">
        <f t="shared" si="15"/>
        <v>0</v>
      </c>
      <c r="H75" s="272"/>
      <c r="I75" s="273"/>
      <c r="J75" s="274">
        <f t="shared" si="16"/>
        <v>0</v>
      </c>
    </row>
    <row r="76" spans="2:10">
      <c r="B76" s="266" t="s">
        <v>254</v>
      </c>
      <c r="C76" s="267"/>
      <c r="D76" s="268">
        <v>60</v>
      </c>
      <c r="E76" s="269"/>
      <c r="F76" s="270"/>
      <c r="G76" s="271">
        <f t="shared" si="15"/>
        <v>0</v>
      </c>
      <c r="H76" s="272"/>
      <c r="I76" s="273"/>
      <c r="J76" s="274">
        <f t="shared" si="16"/>
        <v>0</v>
      </c>
    </row>
    <row r="77" spans="2:10">
      <c r="B77" s="276" t="s">
        <v>255</v>
      </c>
      <c r="C77" s="277"/>
      <c r="D77" s="278">
        <v>61</v>
      </c>
      <c r="E77" s="279">
        <f>SUM(E78:E83)</f>
        <v>0</v>
      </c>
      <c r="F77" s="284">
        <f t="shared" ref="F77" si="17">SUM(F78:F83)</f>
        <v>0</v>
      </c>
      <c r="G77" s="271">
        <f t="shared" si="15"/>
        <v>0</v>
      </c>
      <c r="H77" s="281">
        <f t="shared" ref="H77" si="18">SUM(H78:H83)</f>
        <v>0</v>
      </c>
      <c r="I77" s="282">
        <f t="shared" ref="I77" si="19">SUM(I78:I83)</f>
        <v>0</v>
      </c>
      <c r="J77" s="274">
        <f t="shared" si="16"/>
        <v>0</v>
      </c>
    </row>
    <row r="78" spans="2:10">
      <c r="B78" s="266" t="s">
        <v>256</v>
      </c>
      <c r="C78" s="267"/>
      <c r="D78" s="268">
        <v>62</v>
      </c>
      <c r="E78" s="269"/>
      <c r="F78" s="270"/>
      <c r="G78" s="271">
        <f t="shared" si="15"/>
        <v>0</v>
      </c>
      <c r="H78" s="272"/>
      <c r="I78" s="273"/>
      <c r="J78" s="274">
        <f t="shared" si="16"/>
        <v>0</v>
      </c>
    </row>
    <row r="79" spans="2:10">
      <c r="B79" s="266" t="s">
        <v>257</v>
      </c>
      <c r="C79" s="267"/>
      <c r="D79" s="268">
        <v>63</v>
      </c>
      <c r="E79" s="269"/>
      <c r="F79" s="285"/>
      <c r="G79" s="271">
        <f t="shared" si="15"/>
        <v>0</v>
      </c>
      <c r="H79" s="272"/>
      <c r="I79" s="273"/>
      <c r="J79" s="274">
        <f t="shared" si="16"/>
        <v>0</v>
      </c>
    </row>
    <row r="80" spans="2:10">
      <c r="B80" s="266" t="s">
        <v>258</v>
      </c>
      <c r="C80" s="267"/>
      <c r="D80" s="268">
        <v>64</v>
      </c>
      <c r="E80" s="269"/>
      <c r="F80" s="285"/>
      <c r="G80" s="271">
        <f t="shared" si="15"/>
        <v>0</v>
      </c>
      <c r="H80" s="272"/>
      <c r="I80" s="273"/>
      <c r="J80" s="274">
        <f t="shared" si="16"/>
        <v>0</v>
      </c>
    </row>
    <row r="81" spans="2:10">
      <c r="B81" s="266" t="s">
        <v>259</v>
      </c>
      <c r="C81" s="267"/>
      <c r="D81" s="268">
        <v>65</v>
      </c>
      <c r="E81" s="269"/>
      <c r="F81" s="285"/>
      <c r="G81" s="271">
        <f t="shared" si="15"/>
        <v>0</v>
      </c>
      <c r="H81" s="272"/>
      <c r="I81" s="273"/>
      <c r="J81" s="274">
        <f t="shared" si="16"/>
        <v>0</v>
      </c>
    </row>
    <row r="82" spans="2:10" ht="15.75" thickBot="1">
      <c r="B82" s="286" t="s">
        <v>260</v>
      </c>
      <c r="C82" s="287"/>
      <c r="D82" s="288">
        <v>66</v>
      </c>
      <c r="E82" s="289"/>
      <c r="F82" s="290"/>
      <c r="G82" s="320">
        <f t="shared" si="15"/>
        <v>0</v>
      </c>
      <c r="H82" s="292"/>
      <c r="I82" s="293"/>
      <c r="J82" s="294">
        <f t="shared" si="16"/>
        <v>0</v>
      </c>
    </row>
    <row r="83" spans="2:10" ht="16.5" thickTop="1" thickBot="1">
      <c r="B83" s="295" t="s">
        <v>261</v>
      </c>
      <c r="C83" s="296"/>
      <c r="D83" s="297">
        <v>67</v>
      </c>
      <c r="E83" s="298"/>
      <c r="F83" s="299"/>
      <c r="G83" s="321">
        <f t="shared" si="15"/>
        <v>0</v>
      </c>
      <c r="H83" s="301"/>
      <c r="I83" s="302"/>
      <c r="J83" s="303">
        <f t="shared" si="16"/>
        <v>0</v>
      </c>
    </row>
    <row r="84" spans="2:10" ht="16.5" thickTop="1" thickBot="1">
      <c r="B84" s="304" t="s">
        <v>262</v>
      </c>
      <c r="C84" s="305"/>
      <c r="D84" s="306">
        <v>68</v>
      </c>
      <c r="E84" s="307">
        <f>SUM(E51,E73,E77)</f>
        <v>0</v>
      </c>
      <c r="F84" s="308">
        <f t="shared" ref="F84:I84" si="20">SUM(F51,F73,F77)</f>
        <v>0</v>
      </c>
      <c r="G84" s="309">
        <f t="shared" si="15"/>
        <v>0</v>
      </c>
      <c r="H84" s="307">
        <f t="shared" si="20"/>
        <v>0</v>
      </c>
      <c r="I84" s="308">
        <f t="shared" si="20"/>
        <v>0</v>
      </c>
      <c r="J84" s="310">
        <f t="shared" si="16"/>
        <v>0</v>
      </c>
    </row>
    <row r="85" spans="2:10" ht="15.75" thickTop="1"/>
  </sheetData>
  <mergeCells count="4">
    <mergeCell ref="E7:G8"/>
    <mergeCell ref="H7:J8"/>
    <mergeCell ref="E47:G48"/>
    <mergeCell ref="H47:J48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zoomScale="80" zoomScaleNormal="80" zoomScaleSheetLayoutView="100" workbookViewId="0">
      <selection activeCell="C25" sqref="C25"/>
    </sheetView>
  </sheetViews>
  <sheetFormatPr defaultRowHeight="15"/>
  <cols>
    <col min="1" max="1" width="34.5" style="2" customWidth="1"/>
    <col min="2" max="2" width="3.625" style="2" customWidth="1"/>
    <col min="3" max="8" width="10.125" style="2" customWidth="1"/>
    <col min="9" max="9" width="3.625" style="2" customWidth="1"/>
    <col min="10" max="12" width="10.125" style="2" customWidth="1"/>
    <col min="13" max="16384" width="9" style="2"/>
  </cols>
  <sheetData>
    <row r="1" spans="1:12" ht="25.5">
      <c r="A1" s="89" t="s">
        <v>115</v>
      </c>
      <c r="B1" s="60"/>
      <c r="C1" s="60"/>
      <c r="D1" s="60"/>
      <c r="E1" s="60"/>
      <c r="F1" s="60"/>
      <c r="G1" s="60"/>
      <c r="H1" s="60"/>
      <c r="J1" s="66"/>
    </row>
    <row r="2" spans="1:12" ht="28.5">
      <c r="A2" s="67" t="s">
        <v>159</v>
      </c>
      <c r="B2" s="60"/>
      <c r="C2" s="60"/>
      <c r="D2" s="60"/>
      <c r="E2" s="60"/>
      <c r="F2" s="60"/>
      <c r="G2" s="60"/>
      <c r="H2" s="60"/>
    </row>
    <row r="3" spans="1:12" ht="26.25" thickBot="1">
      <c r="A3" s="1" t="s">
        <v>70</v>
      </c>
    </row>
    <row r="4" spans="1:12" ht="15.75" customHeight="1" thickTop="1">
      <c r="C4" s="538" t="s">
        <v>160</v>
      </c>
      <c r="D4" s="539"/>
      <c r="E4" s="540"/>
      <c r="F4" s="544" t="s">
        <v>2</v>
      </c>
      <c r="G4" s="539"/>
      <c r="H4" s="540"/>
      <c r="J4" s="557" t="s">
        <v>1</v>
      </c>
      <c r="K4" s="558"/>
      <c r="L4" s="559"/>
    </row>
    <row r="5" spans="1:12">
      <c r="A5" s="3"/>
      <c r="B5" s="40"/>
      <c r="C5" s="541"/>
      <c r="D5" s="542"/>
      <c r="E5" s="543"/>
      <c r="F5" s="541"/>
      <c r="G5" s="542"/>
      <c r="H5" s="543"/>
      <c r="I5" s="26"/>
      <c r="J5" s="560"/>
      <c r="K5" s="561"/>
      <c r="L5" s="562"/>
    </row>
    <row r="6" spans="1:12" s="193" customFormat="1" ht="33">
      <c r="A6" s="191"/>
      <c r="B6" s="192"/>
      <c r="C6" s="179" t="s">
        <v>266</v>
      </c>
      <c r="D6" s="180" t="s">
        <v>142</v>
      </c>
      <c r="E6" s="181" t="s">
        <v>143</v>
      </c>
      <c r="F6" s="182" t="s">
        <v>4</v>
      </c>
      <c r="G6" s="180" t="s">
        <v>142</v>
      </c>
      <c r="H6" s="181" t="s">
        <v>146</v>
      </c>
      <c r="J6" s="179" t="s">
        <v>266</v>
      </c>
      <c r="K6" s="180" t="s">
        <v>142</v>
      </c>
      <c r="L6" s="181" t="s">
        <v>143</v>
      </c>
    </row>
    <row r="7" spans="1:12" ht="15.75" thickBot="1">
      <c r="A7" s="10"/>
      <c r="B7" s="11"/>
      <c r="C7" s="152" t="s">
        <v>22</v>
      </c>
      <c r="D7" s="153" t="s">
        <v>144</v>
      </c>
      <c r="E7" s="154" t="s">
        <v>145</v>
      </c>
      <c r="F7" s="152" t="s">
        <v>156</v>
      </c>
      <c r="G7" s="153" t="s">
        <v>157</v>
      </c>
      <c r="H7" s="154" t="s">
        <v>158</v>
      </c>
      <c r="J7" s="155" t="s">
        <v>183</v>
      </c>
      <c r="K7" s="156" t="s">
        <v>184</v>
      </c>
      <c r="L7" s="157" t="s">
        <v>185</v>
      </c>
    </row>
    <row r="8" spans="1:12" s="26" customFormat="1" ht="23.25" customHeight="1" thickTop="1">
      <c r="A8" s="41" t="s">
        <v>71</v>
      </c>
      <c r="B8" s="27">
        <v>1</v>
      </c>
      <c r="C8" s="322">
        <f>SUM(C9,C14,C19:C21,-C22,-C23,C24:C25)</f>
        <v>0</v>
      </c>
      <c r="D8" s="323">
        <f>SUM(D9,D14,D19:D21,-D22,-D23,D24:D25)</f>
        <v>0</v>
      </c>
      <c r="E8" s="324">
        <f>IFERROR(D8/C8,0)</f>
        <v>0</v>
      </c>
      <c r="F8" s="322">
        <f>SUM(-F22,-F23)</f>
        <v>0</v>
      </c>
      <c r="G8" s="323">
        <f>SUM(-G22,-G23)</f>
        <v>0</v>
      </c>
      <c r="H8" s="324">
        <f>IFERROR(G8/F8,0)</f>
        <v>0</v>
      </c>
      <c r="I8" s="325"/>
      <c r="J8" s="326">
        <f>SUM(J9,J14,J19:J25)</f>
        <v>0</v>
      </c>
      <c r="K8" s="327">
        <f>SUM(K9,K14,K19:K25)</f>
        <v>0</v>
      </c>
      <c r="L8" s="328">
        <f t="shared" ref="L8:L38" si="0">IFERROR(K8/J8,0)</f>
        <v>0</v>
      </c>
    </row>
    <row r="9" spans="1:12">
      <c r="A9" s="44" t="s">
        <v>161</v>
      </c>
      <c r="B9" s="43">
        <v>2</v>
      </c>
      <c r="C9" s="329">
        <f>SUM(C10:C13)</f>
        <v>0</v>
      </c>
      <c r="D9" s="330">
        <f t="shared" ref="D9" si="1">SUM(D10:D13)</f>
        <v>0</v>
      </c>
      <c r="E9" s="331">
        <f t="shared" ref="E9:E38" si="2">IFERROR(D9/C9,0)</f>
        <v>0</v>
      </c>
      <c r="F9" s="332"/>
      <c r="G9" s="333"/>
      <c r="H9" s="334"/>
      <c r="I9" s="335"/>
      <c r="J9" s="329">
        <f>SUM(J10:J13)</f>
        <v>0</v>
      </c>
      <c r="K9" s="330">
        <f t="shared" ref="K9" si="3">SUM(K10:K13)</f>
        <v>0</v>
      </c>
      <c r="L9" s="336">
        <f t="shared" si="0"/>
        <v>0</v>
      </c>
    </row>
    <row r="10" spans="1:12" s="26" customFormat="1">
      <c r="A10" s="44" t="s">
        <v>162</v>
      </c>
      <c r="B10" s="45">
        <v>3</v>
      </c>
      <c r="C10" s="337"/>
      <c r="D10" s="338"/>
      <c r="E10" s="339">
        <f t="shared" si="2"/>
        <v>0</v>
      </c>
      <c r="F10" s="340"/>
      <c r="G10" s="341"/>
      <c r="H10" s="342"/>
      <c r="I10" s="343"/>
      <c r="J10" s="337"/>
      <c r="K10" s="338"/>
      <c r="L10" s="339">
        <f t="shared" si="0"/>
        <v>0</v>
      </c>
    </row>
    <row r="11" spans="1:12">
      <c r="A11" s="42" t="s">
        <v>41</v>
      </c>
      <c r="B11" s="43">
        <v>4</v>
      </c>
      <c r="C11" s="344"/>
      <c r="D11" s="345"/>
      <c r="E11" s="346">
        <f t="shared" si="2"/>
        <v>0</v>
      </c>
      <c r="F11" s="332"/>
      <c r="G11" s="333"/>
      <c r="H11" s="334"/>
      <c r="I11" s="335"/>
      <c r="J11" s="344"/>
      <c r="K11" s="345"/>
      <c r="L11" s="346">
        <f t="shared" si="0"/>
        <v>0</v>
      </c>
    </row>
    <row r="12" spans="1:12">
      <c r="A12" s="42" t="s">
        <v>163</v>
      </c>
      <c r="B12" s="45">
        <v>5</v>
      </c>
      <c r="C12" s="344"/>
      <c r="D12" s="345"/>
      <c r="E12" s="346"/>
      <c r="F12" s="332"/>
      <c r="G12" s="333"/>
      <c r="H12" s="334"/>
      <c r="I12" s="335"/>
      <c r="J12" s="344"/>
      <c r="K12" s="345"/>
      <c r="L12" s="346"/>
    </row>
    <row r="13" spans="1:12" s="26" customFormat="1">
      <c r="A13" s="527" t="s">
        <v>323</v>
      </c>
      <c r="B13" s="43">
        <v>6</v>
      </c>
      <c r="C13" s="337"/>
      <c r="D13" s="338"/>
      <c r="E13" s="339">
        <f t="shared" si="2"/>
        <v>0</v>
      </c>
      <c r="F13" s="340"/>
      <c r="G13" s="341"/>
      <c r="H13" s="342"/>
      <c r="I13" s="343"/>
      <c r="J13" s="337"/>
      <c r="K13" s="338"/>
      <c r="L13" s="339">
        <f t="shared" si="0"/>
        <v>0</v>
      </c>
    </row>
    <row r="14" spans="1:12">
      <c r="A14" s="42" t="s">
        <v>40</v>
      </c>
      <c r="B14" s="45">
        <v>7</v>
      </c>
      <c r="C14" s="329">
        <f>SUM(C15:C18)</f>
        <v>0</v>
      </c>
      <c r="D14" s="330">
        <f t="shared" ref="D14" si="4">SUM(D15:D18)</f>
        <v>0</v>
      </c>
      <c r="E14" s="336">
        <f t="shared" si="2"/>
        <v>0</v>
      </c>
      <c r="F14" s="332"/>
      <c r="G14" s="333"/>
      <c r="H14" s="334"/>
      <c r="I14" s="335"/>
      <c r="J14" s="329">
        <f>SUM(J15:J18)</f>
        <v>0</v>
      </c>
      <c r="K14" s="330">
        <f t="shared" ref="K14" si="5">SUM(K15:K18)</f>
        <v>0</v>
      </c>
      <c r="L14" s="336">
        <f t="shared" si="0"/>
        <v>0</v>
      </c>
    </row>
    <row r="15" spans="1:12" s="26" customFormat="1">
      <c r="A15" s="44" t="s">
        <v>162</v>
      </c>
      <c r="B15" s="43">
        <v>8</v>
      </c>
      <c r="C15" s="337"/>
      <c r="D15" s="338"/>
      <c r="E15" s="339">
        <f t="shared" si="2"/>
        <v>0</v>
      </c>
      <c r="F15" s="340"/>
      <c r="G15" s="341"/>
      <c r="H15" s="342"/>
      <c r="I15" s="343"/>
      <c r="J15" s="347"/>
      <c r="K15" s="348"/>
      <c r="L15" s="349">
        <f t="shared" si="0"/>
        <v>0</v>
      </c>
    </row>
    <row r="16" spans="1:12">
      <c r="A16" s="42" t="s">
        <v>41</v>
      </c>
      <c r="B16" s="45">
        <v>9</v>
      </c>
      <c r="C16" s="344"/>
      <c r="D16" s="345"/>
      <c r="E16" s="346">
        <f t="shared" si="2"/>
        <v>0</v>
      </c>
      <c r="F16" s="332"/>
      <c r="G16" s="333"/>
      <c r="H16" s="334"/>
      <c r="I16" s="335"/>
      <c r="J16" s="350"/>
      <c r="K16" s="351"/>
      <c r="L16" s="352">
        <f t="shared" si="0"/>
        <v>0</v>
      </c>
    </row>
    <row r="17" spans="1:12">
      <c r="A17" s="42" t="s">
        <v>163</v>
      </c>
      <c r="B17" s="43">
        <v>10</v>
      </c>
      <c r="C17" s="344"/>
      <c r="D17" s="345"/>
      <c r="E17" s="346"/>
      <c r="F17" s="332"/>
      <c r="G17" s="333"/>
      <c r="H17" s="334"/>
      <c r="I17" s="335"/>
      <c r="J17" s="350"/>
      <c r="K17" s="351"/>
      <c r="L17" s="352"/>
    </row>
    <row r="18" spans="1:12" s="26" customFormat="1">
      <c r="A18" s="527" t="s">
        <v>323</v>
      </c>
      <c r="B18" s="45">
        <v>11</v>
      </c>
      <c r="C18" s="337"/>
      <c r="D18" s="338"/>
      <c r="E18" s="339">
        <f t="shared" si="2"/>
        <v>0</v>
      </c>
      <c r="F18" s="340"/>
      <c r="G18" s="341"/>
      <c r="H18" s="342"/>
      <c r="I18" s="343"/>
      <c r="J18" s="353"/>
      <c r="K18" s="348"/>
      <c r="L18" s="349">
        <f t="shared" si="0"/>
        <v>0</v>
      </c>
    </row>
    <row r="19" spans="1:12" s="26" customFormat="1">
      <c r="A19" s="144" t="s">
        <v>164</v>
      </c>
      <c r="B19" s="43">
        <v>12</v>
      </c>
      <c r="C19" s="337"/>
      <c r="D19" s="338"/>
      <c r="E19" s="339">
        <f t="shared" si="2"/>
        <v>0</v>
      </c>
      <c r="F19" s="340"/>
      <c r="G19" s="341"/>
      <c r="H19" s="342"/>
      <c r="I19" s="343"/>
      <c r="J19" s="353"/>
      <c r="K19" s="348"/>
      <c r="L19" s="349">
        <f t="shared" si="0"/>
        <v>0</v>
      </c>
    </row>
    <row r="20" spans="1:12" s="26" customFormat="1">
      <c r="A20" s="144" t="s">
        <v>165</v>
      </c>
      <c r="B20" s="45">
        <v>13</v>
      </c>
      <c r="C20" s="337"/>
      <c r="D20" s="338"/>
      <c r="E20" s="339">
        <f t="shared" si="2"/>
        <v>0</v>
      </c>
      <c r="F20" s="340"/>
      <c r="G20" s="341"/>
      <c r="H20" s="342"/>
      <c r="I20" s="343"/>
      <c r="J20" s="353"/>
      <c r="K20" s="348"/>
      <c r="L20" s="349">
        <f t="shared" si="0"/>
        <v>0</v>
      </c>
    </row>
    <row r="21" spans="1:12" s="26" customFormat="1">
      <c r="A21" s="144" t="s">
        <v>166</v>
      </c>
      <c r="B21" s="43">
        <v>14</v>
      </c>
      <c r="C21" s="337"/>
      <c r="D21" s="338"/>
      <c r="E21" s="339">
        <f t="shared" si="2"/>
        <v>0</v>
      </c>
      <c r="F21" s="340"/>
      <c r="G21" s="341"/>
      <c r="H21" s="342"/>
      <c r="I21" s="343"/>
      <c r="J21" s="353"/>
      <c r="K21" s="348"/>
      <c r="L21" s="349">
        <f t="shared" si="0"/>
        <v>0</v>
      </c>
    </row>
    <row r="22" spans="1:12" s="26" customFormat="1" ht="18">
      <c r="A22" s="42" t="s">
        <v>83</v>
      </c>
      <c r="B22" s="45">
        <v>15</v>
      </c>
      <c r="C22" s="344"/>
      <c r="D22" s="345"/>
      <c r="E22" s="346">
        <f t="shared" si="2"/>
        <v>0</v>
      </c>
      <c r="F22" s="344"/>
      <c r="G22" s="345"/>
      <c r="H22" s="346">
        <f t="shared" ref="H22:H23" si="6">IFERROR(G22/F22,0)</f>
        <v>0</v>
      </c>
      <c r="I22" s="335"/>
      <c r="J22" s="354"/>
      <c r="K22" s="348"/>
      <c r="L22" s="349">
        <f t="shared" si="0"/>
        <v>0</v>
      </c>
    </row>
    <row r="23" spans="1:12" s="26" customFormat="1" ht="18">
      <c r="A23" s="46" t="s">
        <v>84</v>
      </c>
      <c r="B23" s="43">
        <v>16</v>
      </c>
      <c r="C23" s="344"/>
      <c r="D23" s="345"/>
      <c r="E23" s="346">
        <f t="shared" si="2"/>
        <v>0</v>
      </c>
      <c r="F23" s="355"/>
      <c r="G23" s="356"/>
      <c r="H23" s="346">
        <f t="shared" si="6"/>
        <v>0</v>
      </c>
      <c r="I23" s="335"/>
      <c r="J23" s="357"/>
      <c r="K23" s="348"/>
      <c r="L23" s="349">
        <f t="shared" si="0"/>
        <v>0</v>
      </c>
    </row>
    <row r="24" spans="1:12" s="26" customFormat="1">
      <c r="A24" s="145" t="s">
        <v>167</v>
      </c>
      <c r="B24" s="45">
        <v>17</v>
      </c>
      <c r="C24" s="344"/>
      <c r="D24" s="345"/>
      <c r="E24" s="346">
        <f t="shared" si="2"/>
        <v>0</v>
      </c>
      <c r="F24" s="332"/>
      <c r="G24" s="333"/>
      <c r="H24" s="334"/>
      <c r="I24" s="335"/>
      <c r="J24" s="358"/>
      <c r="K24" s="348"/>
      <c r="L24" s="349">
        <f t="shared" si="0"/>
        <v>0</v>
      </c>
    </row>
    <row r="25" spans="1:12" s="26" customFormat="1" ht="15.75" thickBot="1">
      <c r="A25" s="146" t="s">
        <v>168</v>
      </c>
      <c r="B25" s="70">
        <v>18</v>
      </c>
      <c r="C25" s="359"/>
      <c r="D25" s="360"/>
      <c r="E25" s="361">
        <f t="shared" si="2"/>
        <v>0</v>
      </c>
      <c r="F25" s="362"/>
      <c r="G25" s="363"/>
      <c r="H25" s="364"/>
      <c r="I25" s="335"/>
      <c r="J25" s="365"/>
      <c r="K25" s="366"/>
      <c r="L25" s="367">
        <f t="shared" si="0"/>
        <v>0</v>
      </c>
    </row>
    <row r="26" spans="1:12" s="26" customFormat="1" ht="23.25" customHeight="1">
      <c r="A26" s="68" t="s">
        <v>72</v>
      </c>
      <c r="B26" s="69">
        <v>19</v>
      </c>
      <c r="C26" s="368">
        <f>SUM(C27:C38)</f>
        <v>0</v>
      </c>
      <c r="D26" s="369">
        <f t="shared" ref="D26:H26" si="7">SUM(D27:D38)</f>
        <v>0</v>
      </c>
      <c r="E26" s="370">
        <f t="shared" si="2"/>
        <v>0</v>
      </c>
      <c r="F26" s="368">
        <f t="shared" si="7"/>
        <v>0</v>
      </c>
      <c r="G26" s="369">
        <f t="shared" si="7"/>
        <v>0</v>
      </c>
      <c r="H26" s="371">
        <f t="shared" si="7"/>
        <v>0</v>
      </c>
      <c r="I26" s="372"/>
      <c r="J26" s="368">
        <f t="shared" ref="J26:K26" si="8">SUM(J27:J38)</f>
        <v>0</v>
      </c>
      <c r="K26" s="369">
        <f t="shared" si="8"/>
        <v>0</v>
      </c>
      <c r="L26" s="370">
        <f t="shared" si="0"/>
        <v>0</v>
      </c>
    </row>
    <row r="27" spans="1:12" s="26" customFormat="1">
      <c r="A27" s="147" t="s">
        <v>169</v>
      </c>
      <c r="B27" s="47">
        <v>20</v>
      </c>
      <c r="C27" s="344"/>
      <c r="D27" s="345"/>
      <c r="E27" s="346">
        <f t="shared" si="2"/>
        <v>0</v>
      </c>
      <c r="F27" s="373"/>
      <c r="G27" s="334"/>
      <c r="H27" s="334"/>
      <c r="I27" s="335"/>
      <c r="J27" s="344"/>
      <c r="K27" s="345"/>
      <c r="L27" s="346">
        <f t="shared" si="0"/>
        <v>0</v>
      </c>
    </row>
    <row r="28" spans="1:12" s="26" customFormat="1">
      <c r="A28" s="147" t="s">
        <v>170</v>
      </c>
      <c r="B28" s="69">
        <v>21</v>
      </c>
      <c r="C28" s="344"/>
      <c r="D28" s="345"/>
      <c r="E28" s="346">
        <f t="shared" si="2"/>
        <v>0</v>
      </c>
      <c r="F28" s="373"/>
      <c r="G28" s="334"/>
      <c r="H28" s="334"/>
      <c r="I28" s="335"/>
      <c r="J28" s="344"/>
      <c r="K28" s="345"/>
      <c r="L28" s="346">
        <f t="shared" si="0"/>
        <v>0</v>
      </c>
    </row>
    <row r="29" spans="1:12" s="26" customFormat="1">
      <c r="A29" s="147" t="s">
        <v>171</v>
      </c>
      <c r="B29" s="47">
        <v>22</v>
      </c>
      <c r="C29" s="344"/>
      <c r="D29" s="345"/>
      <c r="E29" s="346">
        <f t="shared" si="2"/>
        <v>0</v>
      </c>
      <c r="F29" s="373"/>
      <c r="G29" s="334"/>
      <c r="H29" s="334"/>
      <c r="I29" s="335"/>
      <c r="J29" s="344"/>
      <c r="K29" s="345"/>
      <c r="L29" s="346">
        <f t="shared" si="0"/>
        <v>0</v>
      </c>
    </row>
    <row r="30" spans="1:12" s="26" customFormat="1">
      <c r="A30" s="147" t="s">
        <v>166</v>
      </c>
      <c r="B30" s="69">
        <v>23</v>
      </c>
      <c r="C30" s="344"/>
      <c r="D30" s="345"/>
      <c r="E30" s="346">
        <f t="shared" si="2"/>
        <v>0</v>
      </c>
      <c r="F30" s="373"/>
      <c r="G30" s="334"/>
      <c r="H30" s="334"/>
      <c r="I30" s="335"/>
      <c r="J30" s="344"/>
      <c r="K30" s="345"/>
      <c r="L30" s="346">
        <f t="shared" si="0"/>
        <v>0</v>
      </c>
    </row>
    <row r="31" spans="1:12" s="26" customFormat="1">
      <c r="A31" s="147" t="s">
        <v>172</v>
      </c>
      <c r="B31" s="47">
        <v>24</v>
      </c>
      <c r="C31" s="344"/>
      <c r="D31" s="345"/>
      <c r="E31" s="346">
        <f t="shared" si="2"/>
        <v>0</v>
      </c>
      <c r="F31" s="373"/>
      <c r="G31" s="334"/>
      <c r="H31" s="334"/>
      <c r="I31" s="335"/>
      <c r="J31" s="344"/>
      <c r="K31" s="345"/>
      <c r="L31" s="346">
        <f t="shared" si="0"/>
        <v>0</v>
      </c>
    </row>
    <row r="32" spans="1:12" s="26" customFormat="1">
      <c r="A32" s="147" t="s">
        <v>173</v>
      </c>
      <c r="B32" s="69">
        <v>25</v>
      </c>
      <c r="C32" s="344"/>
      <c r="D32" s="345"/>
      <c r="E32" s="346">
        <f t="shared" si="2"/>
        <v>0</v>
      </c>
      <c r="F32" s="373"/>
      <c r="G32" s="334"/>
      <c r="H32" s="334"/>
      <c r="I32" s="335"/>
      <c r="J32" s="344"/>
      <c r="K32" s="345"/>
      <c r="L32" s="346">
        <f t="shared" si="0"/>
        <v>0</v>
      </c>
    </row>
    <row r="33" spans="1:12" s="26" customFormat="1">
      <c r="A33" s="147" t="s">
        <v>174</v>
      </c>
      <c r="B33" s="47">
        <v>26</v>
      </c>
      <c r="C33" s="344"/>
      <c r="D33" s="345"/>
      <c r="E33" s="346">
        <f t="shared" si="2"/>
        <v>0</v>
      </c>
      <c r="F33" s="373"/>
      <c r="G33" s="334"/>
      <c r="H33" s="334"/>
      <c r="I33" s="335"/>
      <c r="J33" s="344"/>
      <c r="K33" s="345"/>
      <c r="L33" s="346">
        <f t="shared" si="0"/>
        <v>0</v>
      </c>
    </row>
    <row r="34" spans="1:12" s="26" customFormat="1">
      <c r="A34" s="46" t="s">
        <v>38</v>
      </c>
      <c r="B34" s="69">
        <v>27</v>
      </c>
      <c r="C34" s="344"/>
      <c r="D34" s="345"/>
      <c r="E34" s="346">
        <f t="shared" si="2"/>
        <v>0</v>
      </c>
      <c r="F34" s="374"/>
      <c r="G34" s="375"/>
      <c r="H34" s="346">
        <f>IFERROR(G34/F34,0)</f>
        <v>0</v>
      </c>
      <c r="I34" s="335"/>
      <c r="J34" s="344"/>
      <c r="K34" s="345"/>
      <c r="L34" s="346">
        <f t="shared" si="0"/>
        <v>0</v>
      </c>
    </row>
    <row r="35" spans="1:12" s="26" customFormat="1">
      <c r="A35" s="147" t="s">
        <v>175</v>
      </c>
      <c r="B35" s="47">
        <v>28</v>
      </c>
      <c r="C35" s="344"/>
      <c r="D35" s="345"/>
      <c r="E35" s="346">
        <f t="shared" si="2"/>
        <v>0</v>
      </c>
      <c r="F35" s="373"/>
      <c r="G35" s="334"/>
      <c r="H35" s="334"/>
      <c r="I35" s="335"/>
      <c r="J35" s="344"/>
      <c r="K35" s="345"/>
      <c r="L35" s="346">
        <f t="shared" si="0"/>
        <v>0</v>
      </c>
    </row>
    <row r="36" spans="1:12" s="26" customFormat="1">
      <c r="A36" s="145" t="s">
        <v>167</v>
      </c>
      <c r="B36" s="69">
        <v>29</v>
      </c>
      <c r="C36" s="344"/>
      <c r="D36" s="345"/>
      <c r="E36" s="346">
        <f t="shared" si="2"/>
        <v>0</v>
      </c>
      <c r="F36" s="373"/>
      <c r="G36" s="334"/>
      <c r="H36" s="334"/>
      <c r="I36" s="335"/>
      <c r="J36" s="344"/>
      <c r="K36" s="345"/>
      <c r="L36" s="346">
        <f t="shared" si="0"/>
        <v>0</v>
      </c>
    </row>
    <row r="37" spans="1:12" s="26" customFormat="1">
      <c r="A37" s="44" t="s">
        <v>19</v>
      </c>
      <c r="B37" s="47">
        <v>30</v>
      </c>
      <c r="C37" s="337"/>
      <c r="D37" s="338"/>
      <c r="E37" s="339">
        <f t="shared" si="2"/>
        <v>0</v>
      </c>
      <c r="F37" s="373"/>
      <c r="G37" s="334"/>
      <c r="H37" s="334"/>
      <c r="I37" s="335"/>
      <c r="J37" s="337"/>
      <c r="K37" s="338"/>
      <c r="L37" s="339">
        <f t="shared" si="0"/>
        <v>0</v>
      </c>
    </row>
    <row r="38" spans="1:12" s="26" customFormat="1" ht="15.75" thickBot="1">
      <c r="A38" s="148" t="s">
        <v>176</v>
      </c>
      <c r="B38" s="29">
        <v>31</v>
      </c>
      <c r="C38" s="376"/>
      <c r="D38" s="377"/>
      <c r="E38" s="378">
        <f t="shared" si="2"/>
        <v>0</v>
      </c>
      <c r="F38" s="379"/>
      <c r="G38" s="380"/>
      <c r="H38" s="380"/>
      <c r="I38" s="335"/>
      <c r="J38" s="376"/>
      <c r="K38" s="377"/>
      <c r="L38" s="378">
        <f t="shared" si="0"/>
        <v>0</v>
      </c>
    </row>
    <row r="39" spans="1:12" s="26" customFormat="1" ht="15.75" thickTop="1"/>
    <row r="41" spans="1:12">
      <c r="A41" s="80" t="s">
        <v>80</v>
      </c>
    </row>
    <row r="42" spans="1:12">
      <c r="A42" s="80" t="s">
        <v>92</v>
      </c>
    </row>
    <row r="43" spans="1:12">
      <c r="A43" s="80" t="s">
        <v>85</v>
      </c>
    </row>
    <row r="44" spans="1:12">
      <c r="A44" s="80" t="s">
        <v>86</v>
      </c>
    </row>
  </sheetData>
  <mergeCells count="3">
    <mergeCell ref="C4:E5"/>
    <mergeCell ref="F4:H5"/>
    <mergeCell ref="J4:L5"/>
  </mergeCells>
  <phoneticPr fontId="2"/>
  <pageMargins left="0.75" right="0.36" top="0.53" bottom="0.32" header="0.51200000000000001" footer="0.51200000000000001"/>
  <pageSetup paperSize="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90" zoomScaleNormal="90" zoomScaleSheetLayoutView="100" workbookViewId="0">
      <selection activeCell="H16" sqref="H16"/>
    </sheetView>
  </sheetViews>
  <sheetFormatPr defaultRowHeight="15"/>
  <cols>
    <col min="1" max="1" width="32" style="90" customWidth="1"/>
    <col min="2" max="2" width="2.875" style="90" customWidth="1"/>
    <col min="3" max="5" width="10.125" style="90" customWidth="1"/>
    <col min="6" max="6" width="5.125" style="90" customWidth="1"/>
    <col min="7" max="9" width="10.125" style="90" customWidth="1"/>
    <col min="10" max="16384" width="9" style="90"/>
  </cols>
  <sheetData>
    <row r="1" spans="1:9" ht="25.5">
      <c r="A1" s="89" t="s">
        <v>115</v>
      </c>
      <c r="I1" s="91"/>
    </row>
    <row r="2" spans="1:9" ht="25.5">
      <c r="A2" s="102" t="s">
        <v>224</v>
      </c>
    </row>
    <row r="3" spans="1:9" ht="25.5">
      <c r="A3" s="102"/>
    </row>
    <row r="4" spans="1:9" ht="15" customHeight="1">
      <c r="C4" s="563" t="s">
        <v>160</v>
      </c>
      <c r="D4" s="542"/>
      <c r="E4" s="543"/>
      <c r="G4" s="563" t="s">
        <v>177</v>
      </c>
      <c r="H4" s="542"/>
      <c r="I4" s="543"/>
    </row>
    <row r="5" spans="1:9" s="98" customFormat="1" ht="15" customHeight="1">
      <c r="A5" s="103"/>
      <c r="B5" s="104"/>
      <c r="C5" s="541"/>
      <c r="D5" s="542"/>
      <c r="E5" s="543"/>
      <c r="F5" s="90"/>
      <c r="G5" s="541"/>
      <c r="H5" s="542"/>
      <c r="I5" s="543"/>
    </row>
    <row r="6" spans="1:9" s="196" customFormat="1" ht="33">
      <c r="A6" s="194"/>
      <c r="B6" s="195"/>
      <c r="C6" s="179" t="s">
        <v>266</v>
      </c>
      <c r="D6" s="180" t="s">
        <v>142</v>
      </c>
      <c r="E6" s="181" t="s">
        <v>143</v>
      </c>
      <c r="G6" s="179" t="s">
        <v>266</v>
      </c>
      <c r="H6" s="180" t="s">
        <v>142</v>
      </c>
      <c r="I6" s="181" t="s">
        <v>143</v>
      </c>
    </row>
    <row r="7" spans="1:9" s="98" customFormat="1" ht="15.75" thickBot="1">
      <c r="A7" s="105"/>
      <c r="B7" s="106"/>
      <c r="C7" s="152" t="s">
        <v>22</v>
      </c>
      <c r="D7" s="153" t="s">
        <v>144</v>
      </c>
      <c r="E7" s="154" t="s">
        <v>145</v>
      </c>
      <c r="G7" s="152" t="s">
        <v>156</v>
      </c>
      <c r="H7" s="153" t="s">
        <v>157</v>
      </c>
      <c r="I7" s="154" t="s">
        <v>158</v>
      </c>
    </row>
    <row r="8" spans="1:9" s="107" customFormat="1" ht="23.25" customHeight="1" thickTop="1">
      <c r="A8" s="48" t="s">
        <v>73</v>
      </c>
      <c r="B8" s="49">
        <v>1</v>
      </c>
      <c r="C8" s="381">
        <f>SUM(C9,C23,C30)</f>
        <v>0</v>
      </c>
      <c r="D8" s="382">
        <f>SUM(D9,D23,D30)</f>
        <v>0</v>
      </c>
      <c r="E8" s="383">
        <f>IFERROR(D8/C8,0)</f>
        <v>0</v>
      </c>
      <c r="F8" s="384"/>
      <c r="G8" s="385">
        <f>SUM(G9,G23,G30)</f>
        <v>0</v>
      </c>
      <c r="H8" s="382">
        <f>SUM(H9,H23,H30)</f>
        <v>0</v>
      </c>
      <c r="I8" s="386">
        <f t="shared" ref="I8:I35" si="0">IFERROR(H8/G8,0)</f>
        <v>0</v>
      </c>
    </row>
    <row r="9" spans="1:9" ht="23.25" customHeight="1">
      <c r="A9" s="50" t="s">
        <v>74</v>
      </c>
      <c r="B9" s="51">
        <v>2</v>
      </c>
      <c r="C9" s="381">
        <f>SUM(C10:C22)</f>
        <v>0</v>
      </c>
      <c r="D9" s="382">
        <f>SUM(D10:D22)</f>
        <v>0</v>
      </c>
      <c r="E9" s="383">
        <f t="shared" ref="E9:E35" si="1">IFERROR(D9/C9,0)</f>
        <v>0</v>
      </c>
      <c r="F9" s="384"/>
      <c r="G9" s="387">
        <f t="shared" ref="G9" si="2">SUM(G10:G22)</f>
        <v>0</v>
      </c>
      <c r="H9" s="382">
        <f>SUM(H10:H22)</f>
        <v>0</v>
      </c>
      <c r="I9" s="386">
        <f t="shared" si="0"/>
        <v>0</v>
      </c>
    </row>
    <row r="10" spans="1:9">
      <c r="A10" s="52" t="s">
        <v>7</v>
      </c>
      <c r="B10" s="53">
        <v>3</v>
      </c>
      <c r="C10" s="388"/>
      <c r="D10" s="389"/>
      <c r="E10" s="390">
        <f t="shared" si="1"/>
        <v>0</v>
      </c>
      <c r="F10" s="391"/>
      <c r="G10" s="337"/>
      <c r="H10" s="389"/>
      <c r="I10" s="386">
        <f t="shared" si="0"/>
        <v>0</v>
      </c>
    </row>
    <row r="11" spans="1:9">
      <c r="A11" s="52" t="s">
        <v>8</v>
      </c>
      <c r="B11" s="51">
        <v>4</v>
      </c>
      <c r="C11" s="388"/>
      <c r="D11" s="389"/>
      <c r="E11" s="390">
        <f t="shared" si="1"/>
        <v>0</v>
      </c>
      <c r="F11" s="391"/>
      <c r="G11" s="337"/>
      <c r="H11" s="389"/>
      <c r="I11" s="386">
        <f t="shared" si="0"/>
        <v>0</v>
      </c>
    </row>
    <row r="12" spans="1:9">
      <c r="A12" s="52" t="s">
        <v>9</v>
      </c>
      <c r="B12" s="53">
        <v>5</v>
      </c>
      <c r="C12" s="388"/>
      <c r="D12" s="389"/>
      <c r="E12" s="390">
        <f t="shared" si="1"/>
        <v>0</v>
      </c>
      <c r="F12" s="391"/>
      <c r="G12" s="337"/>
      <c r="H12" s="389"/>
      <c r="I12" s="386">
        <f t="shared" si="0"/>
        <v>0</v>
      </c>
    </row>
    <row r="13" spans="1:9">
      <c r="A13" s="52" t="s">
        <v>10</v>
      </c>
      <c r="B13" s="51">
        <v>6</v>
      </c>
      <c r="C13" s="388"/>
      <c r="D13" s="389"/>
      <c r="E13" s="390">
        <f t="shared" si="1"/>
        <v>0</v>
      </c>
      <c r="F13" s="392"/>
      <c r="G13" s="393"/>
      <c r="H13" s="389"/>
      <c r="I13" s="386">
        <f t="shared" si="0"/>
        <v>0</v>
      </c>
    </row>
    <row r="14" spans="1:9">
      <c r="A14" s="52" t="s">
        <v>11</v>
      </c>
      <c r="B14" s="53">
        <v>7</v>
      </c>
      <c r="C14" s="388"/>
      <c r="D14" s="389"/>
      <c r="E14" s="390">
        <f t="shared" si="1"/>
        <v>0</v>
      </c>
      <c r="F14" s="391"/>
      <c r="G14" s="337"/>
      <c r="H14" s="389"/>
      <c r="I14" s="386">
        <f t="shared" si="0"/>
        <v>0</v>
      </c>
    </row>
    <row r="15" spans="1:9">
      <c r="A15" s="52" t="s">
        <v>12</v>
      </c>
      <c r="B15" s="51">
        <v>8</v>
      </c>
      <c r="C15" s="388"/>
      <c r="D15" s="389"/>
      <c r="E15" s="390">
        <f t="shared" si="1"/>
        <v>0</v>
      </c>
      <c r="F15" s="391"/>
      <c r="G15" s="337"/>
      <c r="H15" s="389"/>
      <c r="I15" s="386">
        <f t="shared" si="0"/>
        <v>0</v>
      </c>
    </row>
    <row r="16" spans="1:9">
      <c r="A16" s="52" t="s">
        <v>13</v>
      </c>
      <c r="B16" s="53">
        <v>9</v>
      </c>
      <c r="C16" s="388"/>
      <c r="D16" s="389"/>
      <c r="E16" s="390">
        <f t="shared" si="1"/>
        <v>0</v>
      </c>
      <c r="F16" s="391"/>
      <c r="G16" s="337"/>
      <c r="H16" s="389"/>
      <c r="I16" s="386">
        <f t="shared" si="0"/>
        <v>0</v>
      </c>
    </row>
    <row r="17" spans="1:9" ht="14.25" customHeight="1">
      <c r="A17" s="52" t="s">
        <v>14</v>
      </c>
      <c r="B17" s="51">
        <v>10</v>
      </c>
      <c r="C17" s="388"/>
      <c r="D17" s="389"/>
      <c r="E17" s="390">
        <f t="shared" si="1"/>
        <v>0</v>
      </c>
      <c r="F17" s="391"/>
      <c r="G17" s="337"/>
      <c r="H17" s="389"/>
      <c r="I17" s="386">
        <f t="shared" si="0"/>
        <v>0</v>
      </c>
    </row>
    <row r="18" spans="1:9">
      <c r="A18" s="52" t="s">
        <v>15</v>
      </c>
      <c r="B18" s="53">
        <v>11</v>
      </c>
      <c r="C18" s="388"/>
      <c r="D18" s="389"/>
      <c r="E18" s="390">
        <f t="shared" si="1"/>
        <v>0</v>
      </c>
      <c r="F18" s="391"/>
      <c r="G18" s="337"/>
      <c r="H18" s="389"/>
      <c r="I18" s="386">
        <f t="shared" si="0"/>
        <v>0</v>
      </c>
    </row>
    <row r="19" spans="1:9">
      <c r="A19" s="52" t="s">
        <v>16</v>
      </c>
      <c r="B19" s="51">
        <v>12</v>
      </c>
      <c r="C19" s="388"/>
      <c r="D19" s="389"/>
      <c r="E19" s="390">
        <f t="shared" si="1"/>
        <v>0</v>
      </c>
      <c r="F19" s="391"/>
      <c r="G19" s="337"/>
      <c r="H19" s="389"/>
      <c r="I19" s="386">
        <f t="shared" si="0"/>
        <v>0</v>
      </c>
    </row>
    <row r="20" spans="1:9">
      <c r="A20" s="52" t="s">
        <v>17</v>
      </c>
      <c r="B20" s="53">
        <v>13</v>
      </c>
      <c r="C20" s="388"/>
      <c r="D20" s="389"/>
      <c r="E20" s="390">
        <f t="shared" si="1"/>
        <v>0</v>
      </c>
      <c r="F20" s="391"/>
      <c r="G20" s="337"/>
      <c r="H20" s="389"/>
      <c r="I20" s="386">
        <f t="shared" si="0"/>
        <v>0</v>
      </c>
    </row>
    <row r="21" spans="1:9">
      <c r="A21" s="52" t="s">
        <v>18</v>
      </c>
      <c r="B21" s="51">
        <v>14</v>
      </c>
      <c r="C21" s="388"/>
      <c r="D21" s="389"/>
      <c r="E21" s="390">
        <f t="shared" si="1"/>
        <v>0</v>
      </c>
      <c r="F21" s="391"/>
      <c r="G21" s="337"/>
      <c r="H21" s="389"/>
      <c r="I21" s="386">
        <f t="shared" si="0"/>
        <v>0</v>
      </c>
    </row>
    <row r="22" spans="1:9" ht="15.75" thickBot="1">
      <c r="A22" s="72" t="s">
        <v>19</v>
      </c>
      <c r="B22" s="73">
        <v>15</v>
      </c>
      <c r="C22" s="394"/>
      <c r="D22" s="395"/>
      <c r="E22" s="396">
        <f t="shared" si="1"/>
        <v>0</v>
      </c>
      <c r="F22" s="391"/>
      <c r="G22" s="397"/>
      <c r="H22" s="395"/>
      <c r="I22" s="398">
        <f t="shared" si="0"/>
        <v>0</v>
      </c>
    </row>
    <row r="23" spans="1:9" s="98" customFormat="1" ht="23.25" customHeight="1">
      <c r="A23" s="71" t="s">
        <v>75</v>
      </c>
      <c r="B23" s="54">
        <v>16</v>
      </c>
      <c r="C23" s="381">
        <f>SUM(C24:C29)</f>
        <v>0</v>
      </c>
      <c r="D23" s="382">
        <f>SUM(D24:D29)</f>
        <v>0</v>
      </c>
      <c r="E23" s="383">
        <f t="shared" si="1"/>
        <v>0</v>
      </c>
      <c r="F23" s="384"/>
      <c r="G23" s="387">
        <f>SUM(G24:G29)</f>
        <v>0</v>
      </c>
      <c r="H23" s="382">
        <f>SUM(H24:H29)</f>
        <v>0</v>
      </c>
      <c r="I23" s="386">
        <f t="shared" si="0"/>
        <v>0</v>
      </c>
    </row>
    <row r="24" spans="1:9" s="98" customFormat="1" ht="13.5" customHeight="1">
      <c r="A24" s="151" t="s">
        <v>182</v>
      </c>
      <c r="B24" s="54">
        <v>18</v>
      </c>
      <c r="C24" s="399"/>
      <c r="D24" s="400"/>
      <c r="E24" s="401"/>
      <c r="F24" s="402"/>
      <c r="G24" s="403"/>
      <c r="H24" s="400"/>
      <c r="I24" s="404"/>
    </row>
    <row r="25" spans="1:9" s="98" customFormat="1" ht="13.5" customHeight="1">
      <c r="A25" s="109" t="s">
        <v>60</v>
      </c>
      <c r="B25" s="54">
        <v>19</v>
      </c>
      <c r="C25" s="405"/>
      <c r="D25" s="406"/>
      <c r="E25" s="407">
        <f t="shared" si="1"/>
        <v>0</v>
      </c>
      <c r="F25" s="402"/>
      <c r="G25" s="344"/>
      <c r="H25" s="406"/>
      <c r="I25" s="386">
        <f t="shared" si="0"/>
        <v>0</v>
      </c>
    </row>
    <row r="26" spans="1:9" s="98" customFormat="1" ht="13.5" customHeight="1">
      <c r="A26" s="109" t="s">
        <v>61</v>
      </c>
      <c r="B26" s="54">
        <v>20</v>
      </c>
      <c r="C26" s="408"/>
      <c r="D26" s="409"/>
      <c r="E26" s="407">
        <f t="shared" si="1"/>
        <v>0</v>
      </c>
      <c r="F26" s="410"/>
      <c r="G26" s="411"/>
      <c r="H26" s="409"/>
      <c r="I26" s="386">
        <f t="shared" si="0"/>
        <v>0</v>
      </c>
    </row>
    <row r="27" spans="1:9" s="98" customFormat="1">
      <c r="A27" s="42" t="s">
        <v>62</v>
      </c>
      <c r="B27" s="55">
        <v>21</v>
      </c>
      <c r="C27" s="408"/>
      <c r="D27" s="409"/>
      <c r="E27" s="407">
        <f t="shared" si="1"/>
        <v>0</v>
      </c>
      <c r="F27" s="410"/>
      <c r="G27" s="411"/>
      <c r="H27" s="409"/>
      <c r="I27" s="386">
        <f t="shared" si="0"/>
        <v>0</v>
      </c>
    </row>
    <row r="28" spans="1:9" s="98" customFormat="1">
      <c r="A28" s="109" t="s">
        <v>63</v>
      </c>
      <c r="B28" s="54">
        <v>22</v>
      </c>
      <c r="C28" s="405"/>
      <c r="D28" s="406"/>
      <c r="E28" s="407">
        <f t="shared" si="1"/>
        <v>0</v>
      </c>
      <c r="F28" s="402"/>
      <c r="G28" s="344"/>
      <c r="H28" s="406"/>
      <c r="I28" s="386">
        <f t="shared" si="0"/>
        <v>0</v>
      </c>
    </row>
    <row r="29" spans="1:9" s="98" customFormat="1" ht="15.75" thickBot="1">
      <c r="A29" s="110" t="s">
        <v>64</v>
      </c>
      <c r="B29" s="75">
        <v>23</v>
      </c>
      <c r="C29" s="412"/>
      <c r="D29" s="413"/>
      <c r="E29" s="414">
        <f t="shared" si="1"/>
        <v>0</v>
      </c>
      <c r="F29" s="402"/>
      <c r="G29" s="359"/>
      <c r="H29" s="413"/>
      <c r="I29" s="415">
        <f t="shared" si="0"/>
        <v>0</v>
      </c>
    </row>
    <row r="30" spans="1:9" s="107" customFormat="1" ht="23.25" customHeight="1">
      <c r="A30" s="74" t="s">
        <v>76</v>
      </c>
      <c r="B30" s="56">
        <v>24</v>
      </c>
      <c r="C30" s="416">
        <f>SUM(C31:C35)</f>
        <v>0</v>
      </c>
      <c r="D30" s="417">
        <f>SUM(D31:D35)</f>
        <v>0</v>
      </c>
      <c r="E30" s="418">
        <f t="shared" si="1"/>
        <v>0</v>
      </c>
      <c r="F30" s="419"/>
      <c r="G30" s="416">
        <f t="shared" ref="G30" si="3">SUM(G31:G35)</f>
        <v>0</v>
      </c>
      <c r="H30" s="417">
        <f>SUM(H31:H35)</f>
        <v>0</v>
      </c>
      <c r="I30" s="418">
        <f t="shared" si="0"/>
        <v>0</v>
      </c>
    </row>
    <row r="31" spans="1:9" s="107" customFormat="1" ht="14.25" customHeight="1">
      <c r="A31" s="57" t="s">
        <v>20</v>
      </c>
      <c r="B31" s="58">
        <v>25</v>
      </c>
      <c r="C31" s="420"/>
      <c r="D31" s="421"/>
      <c r="E31" s="422">
        <f t="shared" si="1"/>
        <v>0</v>
      </c>
      <c r="F31" s="423"/>
      <c r="G31" s="420"/>
      <c r="H31" s="421"/>
      <c r="I31" s="422">
        <f t="shared" si="0"/>
        <v>0</v>
      </c>
    </row>
    <row r="32" spans="1:9" s="107" customFormat="1">
      <c r="A32" s="57" t="s">
        <v>21</v>
      </c>
      <c r="B32" s="56">
        <v>26</v>
      </c>
      <c r="C32" s="424"/>
      <c r="D32" s="425"/>
      <c r="E32" s="422">
        <f t="shared" si="1"/>
        <v>0</v>
      </c>
      <c r="F32" s="426"/>
      <c r="G32" s="424"/>
      <c r="H32" s="425"/>
      <c r="I32" s="422">
        <f t="shared" si="0"/>
        <v>0</v>
      </c>
    </row>
    <row r="33" spans="1:9" s="107" customFormat="1">
      <c r="A33" s="57" t="s">
        <v>49</v>
      </c>
      <c r="B33" s="58">
        <v>27</v>
      </c>
      <c r="C33" s="424"/>
      <c r="D33" s="425"/>
      <c r="E33" s="422">
        <f t="shared" si="1"/>
        <v>0</v>
      </c>
      <c r="F33" s="426"/>
      <c r="G33" s="424"/>
      <c r="H33" s="425"/>
      <c r="I33" s="422">
        <f t="shared" si="0"/>
        <v>0</v>
      </c>
    </row>
    <row r="34" spans="1:9" s="107" customFormat="1">
      <c r="A34" s="61" t="s">
        <v>42</v>
      </c>
      <c r="B34" s="64">
        <v>28</v>
      </c>
      <c r="C34" s="424"/>
      <c r="D34" s="425"/>
      <c r="E34" s="422">
        <f t="shared" si="1"/>
        <v>0</v>
      </c>
      <c r="F34" s="426"/>
      <c r="G34" s="424"/>
      <c r="H34" s="425"/>
      <c r="I34" s="422">
        <f t="shared" si="0"/>
        <v>0</v>
      </c>
    </row>
    <row r="35" spans="1:9" s="107" customFormat="1" ht="15.75" thickBot="1">
      <c r="A35" s="59" t="s">
        <v>19</v>
      </c>
      <c r="B35" s="65">
        <v>29</v>
      </c>
      <c r="C35" s="427"/>
      <c r="D35" s="428"/>
      <c r="E35" s="429">
        <f t="shared" si="1"/>
        <v>0</v>
      </c>
      <c r="F35" s="426"/>
      <c r="G35" s="427"/>
      <c r="H35" s="428"/>
      <c r="I35" s="429">
        <f t="shared" si="0"/>
        <v>0</v>
      </c>
    </row>
    <row r="36" spans="1:9" s="107" customFormat="1" ht="15.75" thickTop="1"/>
  </sheetData>
  <mergeCells count="2">
    <mergeCell ref="C4:E5"/>
    <mergeCell ref="G4:I5"/>
  </mergeCells>
  <phoneticPr fontId="2"/>
  <pageMargins left="0.25" right="0.39" top="0.92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89" zoomScaleNormal="89" zoomScaleSheetLayoutView="85" workbookViewId="0">
      <selection activeCell="C1" sqref="C1:S1048576"/>
    </sheetView>
  </sheetViews>
  <sheetFormatPr defaultRowHeight="15"/>
  <cols>
    <col min="1" max="1" width="25.625" style="90" customWidth="1"/>
    <col min="2" max="2" width="3.625" style="90" customWidth="1"/>
    <col min="3" max="6" width="9" style="391"/>
    <col min="7" max="7" width="3.625" style="391" customWidth="1"/>
    <col min="8" max="18" width="9" style="391"/>
    <col min="19" max="19" width="10.375" style="391" customWidth="1"/>
    <col min="20" max="16384" width="9" style="90"/>
  </cols>
  <sheetData>
    <row r="1" spans="1:19" ht="26.25">
      <c r="A1" s="89" t="s">
        <v>115</v>
      </c>
      <c r="E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1"/>
    </row>
    <row r="2" spans="1:19" ht="26.25">
      <c r="A2" s="89" t="s">
        <v>223</v>
      </c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</row>
    <row r="3" spans="1:19" ht="26.25">
      <c r="A3" s="89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9" ht="16.5" thickBot="1">
      <c r="A4" s="158" t="s">
        <v>322</v>
      </c>
    </row>
    <row r="5" spans="1:19" ht="26.25" thickTop="1">
      <c r="A5" s="35"/>
      <c r="B5" s="111"/>
      <c r="C5" s="579" t="s">
        <v>186</v>
      </c>
      <c r="D5" s="580"/>
      <c r="E5" s="581" t="s">
        <v>187</v>
      </c>
      <c r="F5" s="582"/>
      <c r="H5" s="576" t="s">
        <v>29</v>
      </c>
      <c r="I5" s="570" t="s">
        <v>39</v>
      </c>
      <c r="J5" s="581" t="s">
        <v>28</v>
      </c>
      <c r="K5" s="583"/>
      <c r="L5" s="580"/>
      <c r="M5" s="570" t="s">
        <v>32</v>
      </c>
      <c r="N5" s="570" t="s">
        <v>33</v>
      </c>
      <c r="O5" s="570" t="s">
        <v>34</v>
      </c>
      <c r="P5" s="570" t="s">
        <v>220</v>
      </c>
      <c r="Q5" s="570" t="s">
        <v>216</v>
      </c>
      <c r="R5" s="570" t="s">
        <v>217</v>
      </c>
      <c r="S5" s="564" t="s">
        <v>218</v>
      </c>
    </row>
    <row r="6" spans="1:19">
      <c r="A6" s="35"/>
      <c r="B6" s="35"/>
      <c r="C6" s="584" t="s">
        <v>267</v>
      </c>
      <c r="D6" s="585"/>
      <c r="E6" s="586" t="s">
        <v>267</v>
      </c>
      <c r="F6" s="587"/>
      <c r="H6" s="577"/>
      <c r="I6" s="571"/>
      <c r="J6" s="432" t="s">
        <v>30</v>
      </c>
      <c r="K6" s="433" t="s">
        <v>65</v>
      </c>
      <c r="L6" s="434" t="s">
        <v>31</v>
      </c>
      <c r="M6" s="571"/>
      <c r="N6" s="571"/>
      <c r="O6" s="571"/>
      <c r="P6" s="571"/>
      <c r="Q6" s="571"/>
      <c r="R6" s="571"/>
      <c r="S6" s="565"/>
    </row>
    <row r="7" spans="1:19">
      <c r="A7" s="35"/>
      <c r="B7" s="35"/>
      <c r="C7" s="435" t="s">
        <v>44</v>
      </c>
      <c r="D7" s="436" t="s">
        <v>45</v>
      </c>
      <c r="E7" s="436" t="s">
        <v>46</v>
      </c>
      <c r="F7" s="437" t="s">
        <v>47</v>
      </c>
      <c r="H7" s="438" t="s">
        <v>274</v>
      </c>
      <c r="I7" s="439" t="s">
        <v>274</v>
      </c>
      <c r="J7" s="439" t="s">
        <v>274</v>
      </c>
      <c r="K7" s="439" t="s">
        <v>274</v>
      </c>
      <c r="L7" s="439" t="s">
        <v>274</v>
      </c>
      <c r="M7" s="439" t="s">
        <v>274</v>
      </c>
      <c r="N7" s="439" t="s">
        <v>274</v>
      </c>
      <c r="O7" s="439" t="s">
        <v>274</v>
      </c>
      <c r="P7" s="439" t="s">
        <v>274</v>
      </c>
      <c r="Q7" s="439" t="s">
        <v>274</v>
      </c>
      <c r="R7" s="439" t="s">
        <v>274</v>
      </c>
      <c r="S7" s="440" t="s">
        <v>274</v>
      </c>
    </row>
    <row r="8" spans="1:19" ht="15.75" thickBot="1">
      <c r="A8" s="35"/>
      <c r="B8" s="35"/>
      <c r="C8" s="441" t="s">
        <v>22</v>
      </c>
      <c r="D8" s="442" t="s">
        <v>23</v>
      </c>
      <c r="E8" s="442" t="s">
        <v>26</v>
      </c>
      <c r="F8" s="443" t="s">
        <v>27</v>
      </c>
      <c r="H8" s="444" t="s">
        <v>35</v>
      </c>
      <c r="I8" s="445" t="s">
        <v>50</v>
      </c>
      <c r="J8" s="445" t="s">
        <v>51</v>
      </c>
      <c r="K8" s="445" t="s">
        <v>52</v>
      </c>
      <c r="L8" s="446" t="s">
        <v>53</v>
      </c>
      <c r="M8" s="445" t="s">
        <v>54</v>
      </c>
      <c r="N8" s="445" t="s">
        <v>55</v>
      </c>
      <c r="O8" s="445" t="s">
        <v>56</v>
      </c>
      <c r="P8" s="445" t="s">
        <v>57</v>
      </c>
      <c r="Q8" s="445" t="s">
        <v>57</v>
      </c>
      <c r="R8" s="445" t="s">
        <v>57</v>
      </c>
      <c r="S8" s="447" t="s">
        <v>58</v>
      </c>
    </row>
    <row r="9" spans="1:19" ht="15.75" thickTop="1">
      <c r="A9" s="4" t="s">
        <v>36</v>
      </c>
      <c r="B9" s="5">
        <v>1</v>
      </c>
      <c r="C9" s="448"/>
      <c r="D9" s="449"/>
      <c r="E9" s="450"/>
      <c r="F9" s="451"/>
      <c r="H9" s="112"/>
      <c r="I9" s="113"/>
      <c r="J9" s="113"/>
      <c r="K9" s="452"/>
      <c r="L9" s="453"/>
      <c r="M9" s="113"/>
      <c r="N9" s="113"/>
      <c r="O9" s="113"/>
      <c r="P9" s="452"/>
      <c r="Q9" s="452"/>
      <c r="R9" s="452"/>
      <c r="S9" s="454"/>
    </row>
    <row r="10" spans="1:19">
      <c r="A10" s="6" t="s">
        <v>43</v>
      </c>
      <c r="B10" s="7">
        <v>2</v>
      </c>
      <c r="C10" s="455"/>
      <c r="D10" s="456"/>
      <c r="E10" s="457"/>
      <c r="F10" s="458"/>
      <c r="H10" s="114"/>
      <c r="I10" s="115"/>
      <c r="J10" s="115"/>
      <c r="K10" s="459"/>
      <c r="L10" s="460"/>
      <c r="M10" s="115"/>
      <c r="N10" s="115"/>
      <c r="O10" s="115"/>
      <c r="P10" s="459"/>
      <c r="Q10" s="459"/>
      <c r="R10" s="459"/>
      <c r="S10" s="461"/>
    </row>
    <row r="11" spans="1:19">
      <c r="A11" s="6" t="s">
        <v>219</v>
      </c>
      <c r="B11" s="7">
        <v>3</v>
      </c>
      <c r="C11" s="455"/>
      <c r="D11" s="462"/>
      <c r="E11" s="457"/>
      <c r="F11" s="463"/>
      <c r="H11" s="464"/>
      <c r="I11" s="465"/>
      <c r="J11" s="466"/>
      <c r="K11" s="466"/>
      <c r="L11" s="467"/>
      <c r="M11" s="465"/>
      <c r="N11" s="465"/>
      <c r="O11" s="466"/>
      <c r="P11" s="466"/>
      <c r="Q11" s="466"/>
      <c r="R11" s="466"/>
      <c r="S11" s="468"/>
    </row>
    <row r="12" spans="1:19">
      <c r="A12" s="12" t="s">
        <v>37</v>
      </c>
      <c r="B12" s="13">
        <v>4</v>
      </c>
      <c r="C12" s="469"/>
      <c r="D12" s="470"/>
      <c r="E12" s="471"/>
      <c r="F12" s="463"/>
      <c r="H12" s="472"/>
      <c r="I12" s="466"/>
      <c r="J12" s="467"/>
      <c r="K12" s="466"/>
      <c r="L12" s="467"/>
      <c r="M12" s="466"/>
      <c r="N12" s="466"/>
      <c r="O12" s="467"/>
      <c r="P12" s="466"/>
      <c r="Q12" s="466"/>
      <c r="R12" s="466"/>
      <c r="S12" s="468"/>
    </row>
    <row r="13" spans="1:19" ht="15.75" thickBot="1">
      <c r="A13" s="8" t="s">
        <v>81</v>
      </c>
      <c r="B13" s="9">
        <v>5</v>
      </c>
      <c r="C13" s="473"/>
      <c r="D13" s="474"/>
      <c r="E13" s="475"/>
      <c r="F13" s="476"/>
      <c r="H13" s="477"/>
      <c r="I13" s="474"/>
      <c r="J13" s="478">
        <f>K13+L13</f>
        <v>0</v>
      </c>
      <c r="K13" s="479"/>
      <c r="L13" s="480"/>
      <c r="M13" s="474"/>
      <c r="N13" s="474"/>
      <c r="O13" s="478"/>
      <c r="P13" s="479"/>
      <c r="Q13" s="479"/>
      <c r="R13" s="479"/>
      <c r="S13" s="481">
        <f>SUM(H13:J13,M13:R13)</f>
        <v>0</v>
      </c>
    </row>
    <row r="14" spans="1:19" ht="15.75" thickTop="1">
      <c r="A14" s="62" t="s">
        <v>66</v>
      </c>
      <c r="B14" s="116"/>
    </row>
    <row r="15" spans="1:19">
      <c r="A15" s="63" t="s">
        <v>67</v>
      </c>
      <c r="B15" s="35"/>
      <c r="C15" s="482"/>
      <c r="D15" s="482"/>
      <c r="E15" s="482"/>
    </row>
    <row r="17" spans="1:19">
      <c r="A17" s="117" t="s">
        <v>82</v>
      </c>
    </row>
    <row r="18" spans="1:19" ht="29.25" customHeight="1">
      <c r="A18" s="578" t="s">
        <v>91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</row>
    <row r="21" spans="1:19" s="108" customFormat="1" ht="16.5" thickBot="1">
      <c r="A21" s="158" t="s">
        <v>188</v>
      </c>
      <c r="B21" s="159"/>
      <c r="C21" s="483"/>
      <c r="D21" s="483"/>
      <c r="E21" s="483"/>
      <c r="F21" s="483"/>
      <c r="G21" s="483"/>
      <c r="H21" s="484" t="s">
        <v>189</v>
      </c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392"/>
    </row>
    <row r="22" spans="1:19" s="108" customFormat="1" ht="26.25" thickTop="1">
      <c r="A22" s="160"/>
      <c r="B22" s="161"/>
      <c r="C22" s="485" t="s">
        <v>190</v>
      </c>
      <c r="D22" s="486" t="s">
        <v>191</v>
      </c>
      <c r="E22" s="487"/>
      <c r="F22" s="487"/>
      <c r="G22" s="487"/>
      <c r="H22" s="566" t="s">
        <v>193</v>
      </c>
      <c r="I22" s="572" t="s">
        <v>192</v>
      </c>
      <c r="J22" s="573"/>
      <c r="K22" s="574"/>
      <c r="L22" s="568" t="s">
        <v>194</v>
      </c>
      <c r="M22" s="568" t="s">
        <v>195</v>
      </c>
      <c r="N22" s="568" t="s">
        <v>196</v>
      </c>
      <c r="O22" s="570" t="s">
        <v>220</v>
      </c>
      <c r="P22" s="568" t="s">
        <v>197</v>
      </c>
      <c r="Q22" s="570" t="s">
        <v>217</v>
      </c>
      <c r="R22" s="564" t="s">
        <v>218</v>
      </c>
      <c r="S22" s="392"/>
    </row>
    <row r="23" spans="1:19" s="108" customFormat="1" ht="25.5">
      <c r="A23" s="160"/>
      <c r="B23" s="160"/>
      <c r="C23" s="488" t="s">
        <v>267</v>
      </c>
      <c r="D23" s="437" t="s">
        <v>3</v>
      </c>
      <c r="E23" s="487"/>
      <c r="F23" s="487"/>
      <c r="G23" s="487"/>
      <c r="H23" s="567"/>
      <c r="I23" s="432" t="s">
        <v>30</v>
      </c>
      <c r="J23" s="489" t="s">
        <v>65</v>
      </c>
      <c r="K23" s="490" t="s">
        <v>31</v>
      </c>
      <c r="L23" s="569"/>
      <c r="M23" s="569"/>
      <c r="N23" s="569"/>
      <c r="O23" s="571"/>
      <c r="P23" s="569"/>
      <c r="Q23" s="571"/>
      <c r="R23" s="565"/>
      <c r="S23" s="392"/>
    </row>
    <row r="24" spans="1:19" s="108" customFormat="1" ht="15.75" thickBot="1">
      <c r="A24" s="160"/>
      <c r="B24" s="160"/>
      <c r="C24" s="491" t="s">
        <v>198</v>
      </c>
      <c r="D24" s="492" t="s">
        <v>144</v>
      </c>
      <c r="E24" s="487"/>
      <c r="F24" s="487"/>
      <c r="G24" s="487"/>
      <c r="H24" s="493" t="s">
        <v>145</v>
      </c>
      <c r="I24" s="494" t="s">
        <v>156</v>
      </c>
      <c r="J24" s="494" t="s">
        <v>157</v>
      </c>
      <c r="K24" s="495" t="s">
        <v>158</v>
      </c>
      <c r="L24" s="494" t="s">
        <v>183</v>
      </c>
      <c r="M24" s="494" t="s">
        <v>184</v>
      </c>
      <c r="N24" s="494" t="s">
        <v>185</v>
      </c>
      <c r="O24" s="494" t="s">
        <v>199</v>
      </c>
      <c r="P24" s="495" t="s">
        <v>200</v>
      </c>
      <c r="Q24" s="495" t="s">
        <v>201</v>
      </c>
      <c r="R24" s="496" t="s">
        <v>202</v>
      </c>
      <c r="S24" s="392"/>
    </row>
    <row r="25" spans="1:19" s="108" customFormat="1" ht="15.75" thickTop="1">
      <c r="A25" s="163" t="s">
        <v>203</v>
      </c>
      <c r="B25" s="164">
        <v>6</v>
      </c>
      <c r="C25" s="497"/>
      <c r="D25" s="498"/>
      <c r="E25" s="487"/>
      <c r="F25" s="487"/>
      <c r="G25" s="499"/>
      <c r="H25" s="500"/>
      <c r="I25" s="501"/>
      <c r="J25" s="502"/>
      <c r="K25" s="503"/>
      <c r="L25" s="501"/>
      <c r="M25" s="501"/>
      <c r="N25" s="501"/>
      <c r="O25" s="502"/>
      <c r="P25" s="503"/>
      <c r="Q25" s="503"/>
      <c r="R25" s="504"/>
      <c r="S25" s="392"/>
    </row>
    <row r="26" spans="1:19" s="108" customFormat="1" ht="15.75" thickBot="1">
      <c r="A26" s="165" t="s">
        <v>204</v>
      </c>
      <c r="B26" s="166">
        <v>7</v>
      </c>
      <c r="C26" s="505"/>
      <c r="D26" s="506"/>
      <c r="E26" s="487"/>
      <c r="F26" s="487"/>
      <c r="G26" s="499"/>
      <c r="H26" s="507"/>
      <c r="I26" s="508">
        <f>J26+K26</f>
        <v>0</v>
      </c>
      <c r="J26" s="509"/>
      <c r="K26" s="510"/>
      <c r="L26" s="511"/>
      <c r="M26" s="511"/>
      <c r="N26" s="511"/>
      <c r="O26" s="509"/>
      <c r="P26" s="512"/>
      <c r="Q26" s="512"/>
      <c r="R26" s="513">
        <f>SUM(H26:I26,L26:Q26)</f>
        <v>0</v>
      </c>
      <c r="S26" s="392"/>
    </row>
    <row r="27" spans="1:19" s="108" customFormat="1" ht="15.75" thickTop="1">
      <c r="A27" s="575" t="s">
        <v>205</v>
      </c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  <c r="R27" s="575"/>
      <c r="S27" s="392"/>
    </row>
    <row r="28" spans="1:19" s="108" customFormat="1">
      <c r="A28" s="162"/>
      <c r="B28" s="162"/>
      <c r="C28" s="487"/>
      <c r="D28" s="487"/>
      <c r="E28" s="487"/>
      <c r="F28" s="487"/>
      <c r="G28" s="487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392"/>
    </row>
    <row r="29" spans="1:19" s="108" customFormat="1" ht="16.5" thickBot="1">
      <c r="A29" s="158" t="s">
        <v>206</v>
      </c>
      <c r="B29" s="159"/>
      <c r="C29" s="483"/>
      <c r="D29" s="483"/>
      <c r="E29" s="483"/>
      <c r="F29" s="483"/>
      <c r="G29" s="483"/>
      <c r="H29" s="484" t="s">
        <v>207</v>
      </c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392"/>
    </row>
    <row r="30" spans="1:19" s="108" customFormat="1" ht="26.25" thickTop="1">
      <c r="A30" s="160"/>
      <c r="B30" s="161"/>
      <c r="C30" s="485" t="s">
        <v>208</v>
      </c>
      <c r="D30" s="486" t="s">
        <v>209</v>
      </c>
      <c r="E30" s="487"/>
      <c r="F30" s="487"/>
      <c r="G30" s="487"/>
      <c r="H30" s="566" t="s">
        <v>193</v>
      </c>
      <c r="I30" s="572" t="s">
        <v>192</v>
      </c>
      <c r="J30" s="573"/>
      <c r="K30" s="574"/>
      <c r="L30" s="568" t="s">
        <v>194</v>
      </c>
      <c r="M30" s="568" t="s">
        <v>195</v>
      </c>
      <c r="N30" s="568" t="s">
        <v>196</v>
      </c>
      <c r="O30" s="570" t="s">
        <v>220</v>
      </c>
      <c r="P30" s="568" t="s">
        <v>197</v>
      </c>
      <c r="Q30" s="570" t="s">
        <v>217</v>
      </c>
      <c r="R30" s="564" t="s">
        <v>218</v>
      </c>
      <c r="S30" s="392"/>
    </row>
    <row r="31" spans="1:19" s="108" customFormat="1" ht="26.25">
      <c r="A31" s="160"/>
      <c r="B31" s="160"/>
      <c r="C31" s="514" t="s">
        <v>3</v>
      </c>
      <c r="D31" s="515" t="s">
        <v>267</v>
      </c>
      <c r="E31" s="487"/>
      <c r="F31" s="487"/>
      <c r="G31" s="487"/>
      <c r="H31" s="567"/>
      <c r="I31" s="432" t="s">
        <v>30</v>
      </c>
      <c r="J31" s="489" t="s">
        <v>65</v>
      </c>
      <c r="K31" s="490" t="s">
        <v>31</v>
      </c>
      <c r="L31" s="569"/>
      <c r="M31" s="569"/>
      <c r="N31" s="569"/>
      <c r="O31" s="571"/>
      <c r="P31" s="569"/>
      <c r="Q31" s="571"/>
      <c r="R31" s="565"/>
      <c r="S31" s="392"/>
    </row>
    <row r="32" spans="1:19" s="108" customFormat="1" ht="15.75" thickBot="1">
      <c r="A32" s="160"/>
      <c r="B32" s="160"/>
      <c r="C32" s="491" t="s">
        <v>198</v>
      </c>
      <c r="D32" s="492" t="s">
        <v>144</v>
      </c>
      <c r="E32" s="487"/>
      <c r="F32" s="487"/>
      <c r="G32" s="487"/>
      <c r="H32" s="493" t="s">
        <v>145</v>
      </c>
      <c r="I32" s="494" t="s">
        <v>156</v>
      </c>
      <c r="J32" s="494" t="s">
        <v>157</v>
      </c>
      <c r="K32" s="495" t="s">
        <v>158</v>
      </c>
      <c r="L32" s="494" t="s">
        <v>183</v>
      </c>
      <c r="M32" s="494" t="s">
        <v>184</v>
      </c>
      <c r="N32" s="494" t="s">
        <v>185</v>
      </c>
      <c r="O32" s="494" t="s">
        <v>199</v>
      </c>
      <c r="P32" s="495" t="s">
        <v>200</v>
      </c>
      <c r="Q32" s="495" t="s">
        <v>201</v>
      </c>
      <c r="R32" s="496" t="s">
        <v>202</v>
      </c>
      <c r="S32" s="392"/>
    </row>
    <row r="33" spans="1:19" s="108" customFormat="1" ht="15.75" thickTop="1">
      <c r="A33" s="163" t="s">
        <v>210</v>
      </c>
      <c r="B33" s="164">
        <v>8</v>
      </c>
      <c r="C33" s="497"/>
      <c r="D33" s="498"/>
      <c r="E33" s="487"/>
      <c r="F33" s="487"/>
      <c r="G33" s="499"/>
      <c r="H33" s="500"/>
      <c r="I33" s="501"/>
      <c r="J33" s="502"/>
      <c r="K33" s="503"/>
      <c r="L33" s="501"/>
      <c r="M33" s="501"/>
      <c r="N33" s="501"/>
      <c r="O33" s="502"/>
      <c r="P33" s="503"/>
      <c r="Q33" s="503"/>
      <c r="R33" s="504"/>
      <c r="S33" s="392"/>
    </row>
    <row r="34" spans="1:19" s="108" customFormat="1" ht="15.75" thickBot="1">
      <c r="A34" s="165" t="s">
        <v>211</v>
      </c>
      <c r="B34" s="166">
        <v>9</v>
      </c>
      <c r="C34" s="505"/>
      <c r="D34" s="506"/>
      <c r="E34" s="487"/>
      <c r="F34" s="487"/>
      <c r="G34" s="499"/>
      <c r="H34" s="507"/>
      <c r="I34" s="508">
        <f>J34+K34</f>
        <v>0</v>
      </c>
      <c r="J34" s="509"/>
      <c r="K34" s="510"/>
      <c r="L34" s="511"/>
      <c r="M34" s="511"/>
      <c r="N34" s="511"/>
      <c r="O34" s="509"/>
      <c r="P34" s="512"/>
      <c r="Q34" s="512"/>
      <c r="R34" s="513">
        <f>SUM(H34:I34,L34:Q34)</f>
        <v>0</v>
      </c>
      <c r="S34" s="392"/>
    </row>
    <row r="35" spans="1:19" s="108" customFormat="1" ht="15.75" thickTop="1">
      <c r="A35" s="575" t="s">
        <v>212</v>
      </c>
      <c r="B35" s="575"/>
      <c r="C35" s="575"/>
      <c r="D35" s="575"/>
      <c r="E35" s="575"/>
      <c r="F35" s="575"/>
      <c r="G35" s="575"/>
      <c r="H35" s="575"/>
      <c r="I35" s="575"/>
      <c r="J35" s="575"/>
      <c r="K35" s="575"/>
      <c r="L35" s="575"/>
      <c r="M35" s="575"/>
      <c r="N35" s="575"/>
      <c r="O35" s="575"/>
      <c r="P35" s="575"/>
      <c r="Q35" s="575"/>
      <c r="R35" s="575"/>
      <c r="S35" s="392"/>
    </row>
    <row r="36" spans="1:19" s="108" customFormat="1">
      <c r="A36" s="167"/>
      <c r="B36" s="168"/>
      <c r="C36" s="516"/>
      <c r="D36" s="516"/>
      <c r="E36" s="487"/>
      <c r="F36" s="487"/>
      <c r="G36" s="499"/>
      <c r="H36" s="517"/>
      <c r="I36" s="516"/>
      <c r="J36" s="518"/>
      <c r="K36" s="518"/>
      <c r="L36" s="517"/>
      <c r="M36" s="517"/>
      <c r="N36" s="517"/>
      <c r="O36" s="518"/>
      <c r="P36" s="518"/>
      <c r="Q36" s="518"/>
      <c r="R36" s="518"/>
      <c r="S36" s="392"/>
    </row>
    <row r="37" spans="1:19" s="108" customFormat="1" ht="16.5" thickBot="1">
      <c r="A37" s="158" t="s">
        <v>213</v>
      </c>
      <c r="B37" s="158"/>
      <c r="C37" s="484"/>
      <c r="D37" s="484"/>
      <c r="E37" s="484"/>
      <c r="F37" s="484"/>
      <c r="G37" s="484"/>
      <c r="H37" s="484" t="s">
        <v>214</v>
      </c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392"/>
    </row>
    <row r="38" spans="1:19" s="108" customFormat="1" ht="26.25" thickTop="1">
      <c r="A38" s="160"/>
      <c r="B38" s="161"/>
      <c r="C38" s="519" t="s">
        <v>190</v>
      </c>
      <c r="D38" s="520"/>
      <c r="E38" s="487"/>
      <c r="F38" s="487"/>
      <c r="G38" s="487"/>
      <c r="H38" s="566" t="s">
        <v>193</v>
      </c>
      <c r="I38" s="572" t="s">
        <v>192</v>
      </c>
      <c r="J38" s="573"/>
      <c r="K38" s="574"/>
      <c r="L38" s="568" t="s">
        <v>194</v>
      </c>
      <c r="M38" s="568" t="s">
        <v>195</v>
      </c>
      <c r="N38" s="568" t="s">
        <v>196</v>
      </c>
      <c r="O38" s="570" t="s">
        <v>220</v>
      </c>
      <c r="P38" s="568" t="s">
        <v>197</v>
      </c>
      <c r="Q38" s="570" t="s">
        <v>217</v>
      </c>
      <c r="R38" s="564" t="s">
        <v>218</v>
      </c>
      <c r="S38" s="392"/>
    </row>
    <row r="39" spans="1:19" s="108" customFormat="1" ht="26.25">
      <c r="A39" s="160"/>
      <c r="B39" s="160"/>
      <c r="C39" s="521" t="s">
        <v>267</v>
      </c>
      <c r="D39" s="522"/>
      <c r="E39" s="487"/>
      <c r="F39" s="487"/>
      <c r="G39" s="487"/>
      <c r="H39" s="567"/>
      <c r="I39" s="432" t="s">
        <v>30</v>
      </c>
      <c r="J39" s="489" t="s">
        <v>65</v>
      </c>
      <c r="K39" s="490" t="s">
        <v>31</v>
      </c>
      <c r="L39" s="569"/>
      <c r="M39" s="569"/>
      <c r="N39" s="569"/>
      <c r="O39" s="571"/>
      <c r="P39" s="569"/>
      <c r="Q39" s="571"/>
      <c r="R39" s="565"/>
      <c r="S39" s="392"/>
    </row>
    <row r="40" spans="1:19" s="108" customFormat="1" ht="15.75" thickBot="1">
      <c r="A40" s="160"/>
      <c r="B40" s="160"/>
      <c r="C40" s="523" t="s">
        <v>198</v>
      </c>
      <c r="D40" s="522"/>
      <c r="E40" s="487"/>
      <c r="F40" s="487"/>
      <c r="G40" s="487"/>
      <c r="H40" s="493" t="s">
        <v>144</v>
      </c>
      <c r="I40" s="494" t="s">
        <v>145</v>
      </c>
      <c r="J40" s="494" t="s">
        <v>156</v>
      </c>
      <c r="K40" s="495" t="s">
        <v>157</v>
      </c>
      <c r="L40" s="494" t="s">
        <v>158</v>
      </c>
      <c r="M40" s="494" t="s">
        <v>183</v>
      </c>
      <c r="N40" s="494" t="s">
        <v>184</v>
      </c>
      <c r="O40" s="494" t="s">
        <v>185</v>
      </c>
      <c r="P40" s="495" t="s">
        <v>199</v>
      </c>
      <c r="Q40" s="495" t="s">
        <v>200</v>
      </c>
      <c r="R40" s="496" t="s">
        <v>201</v>
      </c>
      <c r="S40" s="392"/>
    </row>
    <row r="41" spans="1:19" s="108" customFormat="1" ht="15.75" thickTop="1">
      <c r="A41" s="163" t="s">
        <v>222</v>
      </c>
      <c r="B41" s="164">
        <v>10</v>
      </c>
      <c r="C41" s="524"/>
      <c r="D41" s="525"/>
      <c r="E41" s="487"/>
      <c r="F41" s="487"/>
      <c r="G41" s="499"/>
      <c r="H41" s="500"/>
      <c r="I41" s="501"/>
      <c r="J41" s="502"/>
      <c r="K41" s="503"/>
      <c r="L41" s="501"/>
      <c r="M41" s="501"/>
      <c r="N41" s="501"/>
      <c r="O41" s="502"/>
      <c r="P41" s="503"/>
      <c r="Q41" s="503"/>
      <c r="R41" s="504"/>
      <c r="S41" s="392"/>
    </row>
    <row r="42" spans="1:19" s="108" customFormat="1" ht="15.75" thickBot="1">
      <c r="A42" s="165" t="s">
        <v>221</v>
      </c>
      <c r="B42" s="166">
        <v>11</v>
      </c>
      <c r="C42" s="526"/>
      <c r="D42" s="525"/>
      <c r="E42" s="487"/>
      <c r="F42" s="487"/>
      <c r="G42" s="499"/>
      <c r="H42" s="507"/>
      <c r="I42" s="508">
        <f>J42+K42</f>
        <v>0</v>
      </c>
      <c r="J42" s="509"/>
      <c r="K42" s="510"/>
      <c r="L42" s="511"/>
      <c r="M42" s="511"/>
      <c r="N42" s="511"/>
      <c r="O42" s="509"/>
      <c r="P42" s="512"/>
      <c r="Q42" s="512"/>
      <c r="R42" s="513">
        <f>SUM(H42:I42,L42:Q42)</f>
        <v>0</v>
      </c>
      <c r="S42" s="392"/>
    </row>
    <row r="43" spans="1:19" ht="15.75" thickTop="1">
      <c r="A43" s="575" t="s">
        <v>215</v>
      </c>
      <c r="B43" s="575"/>
      <c r="C43" s="575"/>
      <c r="D43" s="575"/>
      <c r="E43" s="575"/>
      <c r="F43" s="575"/>
      <c r="G43" s="575"/>
      <c r="H43" s="575"/>
      <c r="I43" s="575"/>
      <c r="J43" s="575"/>
      <c r="K43" s="575"/>
      <c r="L43" s="575"/>
      <c r="M43" s="575"/>
      <c r="N43" s="575"/>
      <c r="O43" s="575"/>
      <c r="P43" s="575"/>
      <c r="Q43" s="575"/>
      <c r="R43" s="575"/>
    </row>
  </sheetData>
  <mergeCells count="45">
    <mergeCell ref="A18:P18"/>
    <mergeCell ref="C5:D5"/>
    <mergeCell ref="E5:F5"/>
    <mergeCell ref="J5:L5"/>
    <mergeCell ref="C6:D6"/>
    <mergeCell ref="E6:F6"/>
    <mergeCell ref="A35:R35"/>
    <mergeCell ref="I38:K38"/>
    <mergeCell ref="A43:R43"/>
    <mergeCell ref="H38:H39"/>
    <mergeCell ref="L38:L39"/>
    <mergeCell ref="M38:M39"/>
    <mergeCell ref="N38:N39"/>
    <mergeCell ref="Q38:Q39"/>
    <mergeCell ref="R38:R39"/>
    <mergeCell ref="O38:O39"/>
    <mergeCell ref="P38:P39"/>
    <mergeCell ref="Q5:Q6"/>
    <mergeCell ref="R5:R6"/>
    <mergeCell ref="S5:S6"/>
    <mergeCell ref="H22:H23"/>
    <mergeCell ref="L22:L23"/>
    <mergeCell ref="M22:M23"/>
    <mergeCell ref="N22:N23"/>
    <mergeCell ref="O22:O23"/>
    <mergeCell ref="P22:P23"/>
    <mergeCell ref="Q22:Q23"/>
    <mergeCell ref="H5:H6"/>
    <mergeCell ref="I5:I6"/>
    <mergeCell ref="M5:M6"/>
    <mergeCell ref="N5:N6"/>
    <mergeCell ref="O5:O6"/>
    <mergeCell ref="P5:P6"/>
    <mergeCell ref="R22:R23"/>
    <mergeCell ref="H30:H31"/>
    <mergeCell ref="L30:L31"/>
    <mergeCell ref="M30:M31"/>
    <mergeCell ref="N30:N31"/>
    <mergeCell ref="O30:O31"/>
    <mergeCell ref="P30:P31"/>
    <mergeCell ref="Q30:Q31"/>
    <mergeCell ref="R30:R31"/>
    <mergeCell ref="I22:K22"/>
    <mergeCell ref="A27:R27"/>
    <mergeCell ref="I30:K30"/>
  </mergeCells>
  <phoneticPr fontId="2"/>
  <pageMargins left="0.35" right="0.2" top="1" bottom="1" header="0.51200000000000001" footer="0.51200000000000001"/>
  <pageSetup paperSize="9" scale="8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Units!$B$4:$B$8</xm:f>
          </x14:formula1>
          <xm:sqref>H7:S7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B12" sqref="B12"/>
    </sheetView>
  </sheetViews>
  <sheetFormatPr defaultRowHeight="15"/>
  <cols>
    <col min="1" max="1" width="24.125" style="198" customWidth="1"/>
    <col min="2" max="2" width="9" style="198"/>
    <col min="3" max="3" width="9" style="199"/>
    <col min="4" max="7" width="9" style="198"/>
    <col min="8" max="8" width="10.875" style="198" bestFit="1" customWidth="1"/>
    <col min="9" max="16384" width="9" style="198"/>
  </cols>
  <sheetData>
    <row r="1" spans="1:7" ht="25.5">
      <c r="A1" s="197" t="s">
        <v>268</v>
      </c>
    </row>
    <row r="3" spans="1:7">
      <c r="A3" s="200" t="s">
        <v>269</v>
      </c>
    </row>
    <row r="4" spans="1:7">
      <c r="B4" s="198" t="s">
        <v>270</v>
      </c>
      <c r="D4" s="198" t="s">
        <v>271</v>
      </c>
      <c r="E4" s="198" t="s">
        <v>272</v>
      </c>
      <c r="F4" s="198" t="s">
        <v>273</v>
      </c>
      <c r="G4" s="198" t="s">
        <v>274</v>
      </c>
    </row>
    <row r="5" spans="1:7">
      <c r="A5" s="198" t="s">
        <v>275</v>
      </c>
      <c r="B5" s="198" t="s">
        <v>271</v>
      </c>
      <c r="C5" s="199" t="s">
        <v>276</v>
      </c>
      <c r="D5" s="198">
        <v>1</v>
      </c>
      <c r="E5" s="198">
        <f>1000*158.987/1000</f>
        <v>158.98699999999999</v>
      </c>
      <c r="F5" s="198">
        <f>1000*158.987/1000</f>
        <v>158.98699999999999</v>
      </c>
      <c r="G5" s="198">
        <f>(1000/7.37)/1000</f>
        <v>0.13568521031207598</v>
      </c>
    </row>
    <row r="6" spans="1:7">
      <c r="A6" s="198" t="s">
        <v>277</v>
      </c>
      <c r="B6" s="198" t="s">
        <v>272</v>
      </c>
      <c r="C6" s="199" t="s">
        <v>276</v>
      </c>
      <c r="D6" s="198">
        <f>(1000000/158.987)/1000</f>
        <v>6.2898224383125658</v>
      </c>
      <c r="E6" s="198">
        <v>1</v>
      </c>
      <c r="F6" s="198">
        <v>1</v>
      </c>
      <c r="G6" s="198">
        <f>1000000/1172/1000</f>
        <v>0.85324232081911255</v>
      </c>
    </row>
    <row r="7" spans="1:7" ht="18">
      <c r="A7" s="198" t="s">
        <v>278</v>
      </c>
      <c r="B7" s="198" t="s">
        <v>279</v>
      </c>
      <c r="C7" s="199" t="s">
        <v>276</v>
      </c>
      <c r="D7" s="198">
        <f>(1000000/158.987)/1000</f>
        <v>6.2898224383125658</v>
      </c>
      <c r="E7" s="198">
        <v>1</v>
      </c>
      <c r="F7" s="198">
        <v>1</v>
      </c>
      <c r="G7" s="198">
        <f>G6</f>
        <v>0.85324232081911255</v>
      </c>
    </row>
    <row r="8" spans="1:7">
      <c r="A8" s="198" t="s">
        <v>280</v>
      </c>
      <c r="B8" s="198" t="s">
        <v>274</v>
      </c>
      <c r="C8" s="199" t="s">
        <v>276</v>
      </c>
      <c r="D8" s="198">
        <f>1*7.37</f>
        <v>7.37</v>
      </c>
      <c r="E8" s="198">
        <f>(1000*1172)/1000000</f>
        <v>1.1719999999999999</v>
      </c>
      <c r="F8" s="198">
        <f>(1000*1172)/1000000</f>
        <v>1.1719999999999999</v>
      </c>
      <c r="G8" s="198">
        <v>1</v>
      </c>
    </row>
    <row r="10" spans="1:7">
      <c r="B10" s="198" t="s">
        <v>270</v>
      </c>
    </row>
    <row r="11" spans="1:7">
      <c r="A11" s="198" t="s">
        <v>306</v>
      </c>
      <c r="B11" s="198" t="s">
        <v>310</v>
      </c>
    </row>
    <row r="12" spans="1:7">
      <c r="A12" s="198" t="s">
        <v>307</v>
      </c>
      <c r="B12" s="198" t="s">
        <v>311</v>
      </c>
    </row>
    <row r="13" spans="1:7">
      <c r="A13" s="198" t="s">
        <v>308</v>
      </c>
      <c r="B13" s="198" t="s">
        <v>312</v>
      </c>
    </row>
    <row r="14" spans="1:7">
      <c r="A14" s="198" t="s">
        <v>309</v>
      </c>
      <c r="B14" s="198" t="s">
        <v>313</v>
      </c>
    </row>
    <row r="18" spans="1:9">
      <c r="A18" s="200" t="s">
        <v>281</v>
      </c>
    </row>
    <row r="19" spans="1:9">
      <c r="B19" s="198" t="s">
        <v>282</v>
      </c>
      <c r="D19" s="198" t="s">
        <v>142</v>
      </c>
      <c r="E19" s="198" t="s">
        <v>283</v>
      </c>
      <c r="F19" s="198" t="s">
        <v>284</v>
      </c>
      <c r="G19" s="198" t="s">
        <v>285</v>
      </c>
      <c r="H19" s="198" t="s">
        <v>286</v>
      </c>
      <c r="I19" s="198" t="s">
        <v>287</v>
      </c>
    </row>
    <row r="20" spans="1:9">
      <c r="A20" s="198" t="s">
        <v>288</v>
      </c>
      <c r="B20" s="198" t="s">
        <v>142</v>
      </c>
      <c r="C20" s="199" t="s">
        <v>276</v>
      </c>
      <c r="D20" s="198">
        <v>1</v>
      </c>
      <c r="E20" s="198">
        <f>1/D21</f>
        <v>0.27777777777777779</v>
      </c>
      <c r="F20" s="201">
        <v>238.846</v>
      </c>
      <c r="G20" s="198">
        <v>25.825800000000001</v>
      </c>
      <c r="H20" s="198">
        <f>23.8846/1000</f>
        <v>2.3884599999999999E-2</v>
      </c>
      <c r="I20" s="198">
        <v>947.81700000000001</v>
      </c>
    </row>
    <row r="21" spans="1:9">
      <c r="A21" s="198" t="s">
        <v>289</v>
      </c>
      <c r="B21" s="198" t="s">
        <v>283</v>
      </c>
      <c r="C21" s="199" t="s">
        <v>276</v>
      </c>
      <c r="D21" s="198">
        <v>3.6</v>
      </c>
      <c r="E21" s="198">
        <v>1</v>
      </c>
      <c r="F21" s="198">
        <v>859.846</v>
      </c>
      <c r="G21" s="198">
        <v>92.972899999999996</v>
      </c>
      <c r="H21" s="198">
        <f>85.9845/1000</f>
        <v>8.5984499999999991E-2</v>
      </c>
      <c r="I21" s="198">
        <v>3412.14</v>
      </c>
    </row>
    <row r="22" spans="1:9">
      <c r="A22" s="198" t="s">
        <v>290</v>
      </c>
      <c r="B22" s="198" t="s">
        <v>284</v>
      </c>
      <c r="C22" s="199" t="s">
        <v>276</v>
      </c>
      <c r="D22" s="198">
        <f>1/F20</f>
        <v>4.186798187953744E-3</v>
      </c>
      <c r="E22" s="198">
        <f>1/F21</f>
        <v>1.1629989556269378E-3</v>
      </c>
      <c r="F22" s="198">
        <v>1</v>
      </c>
      <c r="G22" s="198">
        <f>1/G21</f>
        <v>1.0755822395558275E-2</v>
      </c>
      <c r="H22" s="198">
        <f>1/F24</f>
        <v>1E-4</v>
      </c>
      <c r="I22" s="198">
        <v>3.9676100000000001</v>
      </c>
    </row>
    <row r="23" spans="1:9">
      <c r="A23" s="198" t="s">
        <v>291</v>
      </c>
      <c r="B23" s="198" t="s">
        <v>285</v>
      </c>
      <c r="C23" s="199" t="s">
        <v>276</v>
      </c>
      <c r="D23" s="198">
        <f>1/G20</f>
        <v>3.8720968953527092E-2</v>
      </c>
      <c r="E23" s="198">
        <v>1.0755799999999999E-2</v>
      </c>
      <c r="F23" s="198">
        <v>9.2483400000000007</v>
      </c>
      <c r="G23" s="198">
        <v>1</v>
      </c>
      <c r="H23" s="198">
        <v>0.92483400000000004</v>
      </c>
      <c r="I23" s="198">
        <v>36.700400000000002</v>
      </c>
    </row>
    <row r="24" spans="1:9">
      <c r="A24" s="198" t="s">
        <v>292</v>
      </c>
      <c r="B24" s="198" t="s">
        <v>286</v>
      </c>
      <c r="C24" s="199" t="s">
        <v>276</v>
      </c>
      <c r="D24" s="198">
        <f>1/H20</f>
        <v>41.867981879537446</v>
      </c>
      <c r="E24" s="198">
        <v>11.63</v>
      </c>
      <c r="F24" s="198">
        <v>10000</v>
      </c>
      <c r="G24" s="198">
        <v>1.0812700000000001E-3</v>
      </c>
      <c r="H24" s="198">
        <v>1</v>
      </c>
      <c r="I24" s="198">
        <v>39683.199999999997</v>
      </c>
    </row>
    <row r="25" spans="1:9">
      <c r="A25" s="198" t="s">
        <v>293</v>
      </c>
      <c r="B25" s="198" t="s">
        <v>287</v>
      </c>
      <c r="C25" s="199" t="s">
        <v>276</v>
      </c>
      <c r="D25" s="198">
        <f>1/I20</f>
        <v>1.055055986545926E-3</v>
      </c>
      <c r="E25" s="198">
        <v>2.93071E-4</v>
      </c>
      <c r="F25" s="198">
        <v>251996</v>
      </c>
      <c r="G25" s="198">
        <v>2.72477E-2</v>
      </c>
      <c r="H25" s="198">
        <v>2.5199599999999998E-5</v>
      </c>
      <c r="I25" s="198">
        <v>1</v>
      </c>
    </row>
    <row r="28" spans="1:9">
      <c r="A28" s="200" t="s">
        <v>294</v>
      </c>
    </row>
    <row r="30" spans="1:9">
      <c r="A30" s="198" t="s">
        <v>295</v>
      </c>
    </row>
    <row r="31" spans="1:9">
      <c r="A31" s="198" t="s">
        <v>296</v>
      </c>
    </row>
    <row r="32" spans="1:9">
      <c r="A32" s="198" t="s">
        <v>297</v>
      </c>
    </row>
    <row r="33" spans="1:1">
      <c r="A33" s="198" t="s">
        <v>298</v>
      </c>
    </row>
    <row r="34" spans="1:1">
      <c r="A34" s="198" t="s">
        <v>299</v>
      </c>
    </row>
    <row r="35" spans="1:1">
      <c r="A35" s="198" t="s">
        <v>300</v>
      </c>
    </row>
    <row r="36" spans="1:1">
      <c r="A36" s="198" t="s">
        <v>301</v>
      </c>
    </row>
    <row r="38" spans="1:1">
      <c r="A38" s="200" t="s">
        <v>302</v>
      </c>
    </row>
    <row r="40" spans="1:1">
      <c r="A40" s="198" t="s">
        <v>303</v>
      </c>
    </row>
    <row r="41" spans="1:1">
      <c r="A41" s="198" t="s">
        <v>304</v>
      </c>
    </row>
    <row r="42" spans="1:1">
      <c r="A42" s="198" t="s">
        <v>305</v>
      </c>
    </row>
  </sheetData>
  <sheetProtection password="F9F9" sheet="1" objects="1" scenarios="1"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85" workbookViewId="0">
      <selection activeCell="G38" sqref="G38"/>
    </sheetView>
  </sheetViews>
  <sheetFormatPr defaultRowHeight="13.5"/>
  <cols>
    <col min="1" max="2" width="9" style="119"/>
    <col min="3" max="5" width="17.375" style="120" customWidth="1"/>
    <col min="6" max="6" width="8.25" style="120" customWidth="1"/>
    <col min="7" max="9" width="17.375" style="120" customWidth="1"/>
    <col min="10" max="10" width="30.125" style="119" bestFit="1" customWidth="1"/>
    <col min="11" max="16384" width="9" style="119"/>
  </cols>
  <sheetData>
    <row r="1" spans="1:10" ht="25.5">
      <c r="A1" s="118" t="s">
        <v>115</v>
      </c>
    </row>
    <row r="2" spans="1:10" ht="25.5">
      <c r="A2" s="121" t="s">
        <v>97</v>
      </c>
    </row>
    <row r="4" spans="1:10">
      <c r="A4" s="122" t="s">
        <v>95</v>
      </c>
    </row>
    <row r="5" spans="1:10" ht="14.25" thickBot="1"/>
    <row r="6" spans="1:10">
      <c r="B6" s="594" t="s">
        <v>98</v>
      </c>
      <c r="C6" s="591" t="s">
        <v>99</v>
      </c>
      <c r="D6" s="592"/>
      <c r="E6" s="593"/>
      <c r="F6" s="123"/>
      <c r="G6" s="588" t="s">
        <v>100</v>
      </c>
      <c r="H6" s="589"/>
      <c r="I6" s="590"/>
      <c r="J6" s="124" t="s">
        <v>101</v>
      </c>
    </row>
    <row r="7" spans="1:10" ht="14.25" thickBot="1">
      <c r="B7" s="595"/>
      <c r="C7" s="125" t="s">
        <v>102</v>
      </c>
      <c r="D7" s="126" t="s">
        <v>103</v>
      </c>
      <c r="E7" s="127" t="s">
        <v>104</v>
      </c>
      <c r="F7" s="123"/>
      <c r="G7" s="128" t="s">
        <v>102</v>
      </c>
      <c r="H7" s="126" t="s">
        <v>103</v>
      </c>
      <c r="I7" s="127" t="s">
        <v>104</v>
      </c>
      <c r="J7" s="129"/>
    </row>
    <row r="8" spans="1:10" ht="14.25" thickTop="1">
      <c r="B8" s="130">
        <v>1</v>
      </c>
      <c r="C8" s="131" t="s">
        <v>105</v>
      </c>
      <c r="D8" s="132" t="s">
        <v>96</v>
      </c>
      <c r="E8" s="133" t="s">
        <v>106</v>
      </c>
      <c r="F8" s="123" t="s">
        <v>107</v>
      </c>
      <c r="G8" s="134" t="s">
        <v>108</v>
      </c>
      <c r="H8" s="132">
        <v>1</v>
      </c>
      <c r="I8" s="133" t="s">
        <v>109</v>
      </c>
      <c r="J8" s="135" t="s">
        <v>29</v>
      </c>
    </row>
    <row r="9" spans="1:10" ht="14.25" thickBot="1">
      <c r="B9" s="136">
        <v>2</v>
      </c>
      <c r="C9" s="137" t="s">
        <v>105</v>
      </c>
      <c r="D9" s="138">
        <v>2</v>
      </c>
      <c r="E9" s="139" t="s">
        <v>110</v>
      </c>
      <c r="F9" s="123" t="s">
        <v>107</v>
      </c>
      <c r="G9" s="140" t="s">
        <v>111</v>
      </c>
      <c r="H9" s="138">
        <v>3</v>
      </c>
      <c r="I9" s="139" t="s">
        <v>112</v>
      </c>
      <c r="J9" s="141" t="s">
        <v>113</v>
      </c>
    </row>
    <row r="15" spans="1:10">
      <c r="A15" s="122"/>
    </row>
  </sheetData>
  <mergeCells count="3">
    <mergeCell ref="G6:I6"/>
    <mergeCell ref="C6:E6"/>
    <mergeCell ref="B6:B7"/>
  </mergeCells>
  <phoneticPr fontId="2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Cover</vt:lpstr>
      <vt:lpstr>Primary supply</vt:lpstr>
      <vt:lpstr>Import_export</vt:lpstr>
      <vt:lpstr>Transformation</vt:lpstr>
      <vt:lpstr>Final consumption</vt:lpstr>
      <vt:lpstr>Gas Processing</vt:lpstr>
      <vt:lpstr>Units</vt:lpstr>
      <vt:lpstr>correspondence table</vt:lpstr>
      <vt:lpstr>'Final consumption'!Print_Area</vt:lpstr>
      <vt:lpstr>'Gas Processing'!Print_Area</vt:lpstr>
      <vt:lpstr>'Primary supply'!Print_Area</vt:lpstr>
      <vt:lpstr>Transformation!Print_Area</vt:lpstr>
    </vt:vector>
  </TitlesOfParts>
  <Company>EDMC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繁</dc:creator>
  <cp:lastModifiedBy>Edito Barcelona</cp:lastModifiedBy>
  <cp:lastPrinted>2005-09-08T02:38:51Z</cp:lastPrinted>
  <dcterms:created xsi:type="dcterms:W3CDTF">2004-06-02T08:22:47Z</dcterms:created>
  <dcterms:modified xsi:type="dcterms:W3CDTF">2017-12-01T05:50:15Z</dcterms:modified>
</cp:coreProperties>
</file>