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work\國際組織資料提報\提報作業\APEC\APEC年報\APEC ENERGY EFFICIENCY TEMPLATE\109\"/>
    </mc:Choice>
  </mc:AlternateContent>
  <bookViews>
    <workbookView xWindow="0" yWindow="0" windowWidth="28800" windowHeight="10740" tabRatio="770" firstSheet="2" activeTab="6"/>
  </bookViews>
  <sheets>
    <sheet name="Cover" sheetId="1" r:id="rId1"/>
    <sheet name="Activity Data" sheetId="13" r:id="rId2"/>
    <sheet name="Industry" sheetId="7" r:id="rId3"/>
    <sheet name="Transport" sheetId="6" r:id="rId4"/>
    <sheet name="Commercial" sheetId="20" r:id="rId5"/>
    <sheet name="Residential" sheetId="21" r:id="rId6"/>
    <sheet name="AFF" sheetId="9" r:id="rId7"/>
    <sheet name="Def of terms" sheetId="1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Fill" localSheetId="1" hidden="1">#REF!</definedName>
    <definedName name="_Fill" localSheetId="7" hidden="1">#REF!</definedName>
    <definedName name="_Fill" hidden="1">#REF!</definedName>
    <definedName name="_Key1" localSheetId="1" hidden="1">#REF!</definedName>
    <definedName name="_Key1" localSheetId="7" hidden="1">#REF!</definedName>
    <definedName name="_Key1" hidden="1">#REF!</definedName>
    <definedName name="_Key2" localSheetId="1" hidden="1">#REF!</definedName>
    <definedName name="_Key2" localSheetId="7" hidden="1">#REF!</definedName>
    <definedName name="_Key2" hidden="1">#REF!</definedName>
    <definedName name="_Order1" hidden="1">255</definedName>
    <definedName name="_Order2" hidden="1">255</definedName>
    <definedName name="_Sort" hidden="1">#REF!</definedName>
    <definedName name="HTML_CodePage" hidden="1">950</definedName>
    <definedName name="HTML_Control" localSheetId="1" hidden="1">{"'Sheet1'!$L$16"}</definedName>
    <definedName name="HTML_Control" localSheetId="7"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_xlnm.Print_Area" localSheetId="4">Commercial!$A$1:$AG$65</definedName>
    <definedName name="_xlnm.Print_Area" localSheetId="5">Residential!$A$1:$AG$91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7" i="20" l="1"/>
  <c r="Z47" i="20"/>
  <c r="AA47" i="20"/>
  <c r="AB47" i="20"/>
  <c r="AC47" i="20" s="1"/>
  <c r="AD47" i="20" s="1"/>
  <c r="AE47" i="20" s="1"/>
  <c r="AF47" i="20" s="1"/>
  <c r="AG47" i="20" s="1"/>
  <c r="AH47" i="20" s="1"/>
  <c r="F45" i="6" l="1"/>
  <c r="G45" i="6"/>
  <c r="H45" i="6"/>
  <c r="I45" i="6"/>
  <c r="J45" i="6"/>
  <c r="K45" i="6"/>
  <c r="L45" i="6"/>
  <c r="M45" i="6"/>
  <c r="N45" i="6"/>
  <c r="O45" i="6"/>
  <c r="P45" i="6"/>
  <c r="Q45" i="6"/>
  <c r="R45" i="6"/>
  <c r="S45" i="6"/>
  <c r="T45" i="6"/>
  <c r="U45" i="6"/>
  <c r="V45" i="6"/>
  <c r="W45" i="6"/>
  <c r="X45" i="6"/>
  <c r="Y45" i="6"/>
  <c r="Z45" i="6"/>
  <c r="AA45" i="6"/>
  <c r="AB45" i="6"/>
  <c r="AC45" i="6"/>
  <c r="AD45" i="6"/>
  <c r="AE45" i="6"/>
  <c r="AF45" i="6"/>
  <c r="AG45" i="6"/>
  <c r="AH45" i="6"/>
  <c r="E45" i="6"/>
  <c r="AH80" i="21" l="1"/>
  <c r="AH79" i="21"/>
  <c r="AH78" i="21"/>
  <c r="AH77" i="21"/>
  <c r="AH76" i="21"/>
  <c r="AH75" i="21"/>
  <c r="AH74" i="21"/>
  <c r="AG80" i="21"/>
  <c r="AF80" i="21"/>
  <c r="AE80" i="21"/>
  <c r="AD80" i="21"/>
  <c r="AC80" i="21"/>
  <c r="AB80" i="21"/>
  <c r="AA80" i="21"/>
  <c r="Z80" i="21"/>
  <c r="Y80" i="21"/>
  <c r="AG79" i="21"/>
  <c r="AF79" i="21"/>
  <c r="AE79" i="21"/>
  <c r="AD79" i="21"/>
  <c r="AC79" i="21"/>
  <c r="AB79" i="21"/>
  <c r="AA79" i="21"/>
  <c r="Z79" i="21"/>
  <c r="Y79" i="21"/>
  <c r="AG78" i="21"/>
  <c r="AF78" i="21"/>
  <c r="AE78" i="21"/>
  <c r="AD78" i="21"/>
  <c r="AC78" i="21"/>
  <c r="AB78" i="21"/>
  <c r="AA78" i="21"/>
  <c r="Z78" i="21"/>
  <c r="Y78" i="21"/>
  <c r="AG77" i="21"/>
  <c r="AF77" i="21"/>
  <c r="AE77" i="21"/>
  <c r="AD77" i="21"/>
  <c r="AC77" i="21"/>
  <c r="AB77" i="21"/>
  <c r="AA77" i="21"/>
  <c r="Z77" i="21"/>
  <c r="Y77" i="21"/>
  <c r="AG76" i="21"/>
  <c r="AF76" i="21"/>
  <c r="AE76" i="21"/>
  <c r="AD76" i="21"/>
  <c r="AC76" i="21"/>
  <c r="AB76" i="21"/>
  <c r="AA76" i="21"/>
  <c r="Z76" i="21"/>
  <c r="Y76" i="21"/>
  <c r="AG75" i="21"/>
  <c r="AF75" i="21"/>
  <c r="AE75" i="21"/>
  <c r="AD75" i="21"/>
  <c r="AC75" i="21"/>
  <c r="AB75" i="21"/>
  <c r="AA75" i="21"/>
  <c r="Z75" i="21"/>
  <c r="Y75" i="21"/>
  <c r="AG74" i="21"/>
  <c r="AF74" i="21"/>
  <c r="AE74" i="21"/>
  <c r="AD74" i="21"/>
  <c r="AC74" i="21"/>
  <c r="AB74" i="21"/>
  <c r="AA74" i="21"/>
  <c r="Z74" i="21"/>
  <c r="Y74" i="21"/>
  <c r="Z81" i="21" l="1"/>
  <c r="AA81" i="21"/>
  <c r="AB81" i="21"/>
  <c r="Y81" i="21"/>
  <c r="AC81" i="21"/>
  <c r="AG81" i="21"/>
  <c r="AD81" i="21"/>
  <c r="AE81" i="21"/>
  <c r="AF81" i="21"/>
  <c r="AH81" i="21"/>
  <c r="AH83" i="21"/>
  <c r="AH73" i="21"/>
  <c r="AH54" i="20"/>
  <c r="AH53" i="20"/>
  <c r="AH52" i="20"/>
  <c r="AH51" i="20"/>
  <c r="AH50" i="20"/>
  <c r="AH49" i="20"/>
  <c r="AH48" i="20"/>
  <c r="AG54" i="20"/>
  <c r="AF54" i="20"/>
  <c r="AE54" i="20"/>
  <c r="AD54" i="20"/>
  <c r="AC54" i="20"/>
  <c r="AB54" i="20"/>
  <c r="AA54" i="20"/>
  <c r="Z54" i="20"/>
  <c r="Y54" i="20"/>
  <c r="AG53" i="20"/>
  <c r="AF53" i="20"/>
  <c r="AE53" i="20"/>
  <c r="AD53" i="20"/>
  <c r="AC53" i="20"/>
  <c r="AB53" i="20"/>
  <c r="AA53" i="20"/>
  <c r="Z53" i="20"/>
  <c r="Y53" i="20"/>
  <c r="AG52" i="20"/>
  <c r="AF52" i="20"/>
  <c r="AE52" i="20"/>
  <c r="AD52" i="20"/>
  <c r="AC52" i="20"/>
  <c r="AB52" i="20"/>
  <c r="AA52" i="20"/>
  <c r="Z52" i="20"/>
  <c r="Y52" i="20"/>
  <c r="AG51" i="20"/>
  <c r="AF51" i="20"/>
  <c r="AE51" i="20"/>
  <c r="AD51" i="20"/>
  <c r="AC51" i="20"/>
  <c r="AB51" i="20"/>
  <c r="AA51" i="20"/>
  <c r="Z51" i="20"/>
  <c r="Y51" i="20"/>
  <c r="AG50" i="20"/>
  <c r="AF50" i="20"/>
  <c r="AE50" i="20"/>
  <c r="AD50" i="20"/>
  <c r="AC50" i="20"/>
  <c r="AB50" i="20"/>
  <c r="AA50" i="20"/>
  <c r="Z50" i="20"/>
  <c r="Y50" i="20"/>
  <c r="AG49" i="20"/>
  <c r="AF49" i="20"/>
  <c r="AE49" i="20"/>
  <c r="AD49" i="20"/>
  <c r="AC49" i="20"/>
  <c r="AB49" i="20"/>
  <c r="AA49" i="20"/>
  <c r="Z49" i="20"/>
  <c r="Y49" i="20"/>
  <c r="AG48" i="20"/>
  <c r="AF48" i="20"/>
  <c r="AE48" i="20"/>
  <c r="AD48" i="20"/>
  <c r="AC48" i="20"/>
  <c r="AB48" i="20"/>
  <c r="AA48" i="20"/>
  <c r="Z48" i="20"/>
  <c r="Y48" i="20"/>
  <c r="AH57" i="20"/>
  <c r="Y55" i="20" l="1"/>
  <c r="AC55" i="20"/>
  <c r="AG55" i="20"/>
  <c r="Z55" i="20"/>
  <c r="AD55" i="20"/>
  <c r="AA55" i="20"/>
  <c r="AE55" i="20"/>
  <c r="AB55" i="20"/>
  <c r="AF55" i="20"/>
  <c r="AH55" i="20"/>
  <c r="AH91" i="21"/>
  <c r="AH90" i="21"/>
  <c r="AH85" i="21"/>
  <c r="AH65" i="20"/>
  <c r="AH59" i="20" l="1"/>
  <c r="AH64" i="20" l="1"/>
  <c r="AH88" i="21"/>
  <c r="AH61" i="20"/>
  <c r="AH87" i="21" l="1"/>
  <c r="AH63" i="20"/>
  <c r="AH89" i="21" l="1"/>
  <c r="AH60" i="20" l="1"/>
  <c r="AH84" i="21"/>
  <c r="AH86" i="21"/>
  <c r="AG83" i="21" l="1"/>
  <c r="AG73" i="21"/>
  <c r="AC83" i="21" l="1"/>
  <c r="AD83" i="21" s="1"/>
  <c r="AE83" i="21" s="1"/>
  <c r="AF83" i="21" s="1"/>
  <c r="Y83" i="21"/>
  <c r="Z83" i="21" s="1"/>
  <c r="AA83" i="21" s="1"/>
  <c r="AB83" i="21" s="1"/>
  <c r="AD73" i="21"/>
  <c r="AE73" i="21" s="1"/>
  <c r="AF73" i="21" s="1"/>
  <c r="Z73" i="21"/>
  <c r="AA73" i="21" s="1"/>
  <c r="AB73" i="21" s="1"/>
  <c r="AC73" i="21" s="1"/>
  <c r="Y73" i="21"/>
  <c r="Z57" i="20"/>
  <c r="AA57" i="20" s="1"/>
  <c r="AB57" i="20" s="1"/>
  <c r="AC57" i="20" s="1"/>
  <c r="AD57" i="20" s="1"/>
  <c r="AE57" i="20" s="1"/>
  <c r="AF57" i="20" s="1"/>
  <c r="AG57" i="20" s="1"/>
  <c r="Y57" i="20"/>
  <c r="AC86" i="21" l="1"/>
  <c r="AG86" i="21"/>
  <c r="AA87" i="21"/>
  <c r="AC88" i="21"/>
  <c r="AG88" i="21"/>
  <c r="Y90" i="21"/>
  <c r="AG90" i="21"/>
  <c r="AG59" i="20"/>
  <c r="AA60" i="20"/>
  <c r="AG61" i="20"/>
  <c r="AE62" i="20"/>
  <c r="AA64" i="20"/>
  <c r="AE60" i="20"/>
  <c r="AC61" i="20"/>
  <c r="AE64" i="20"/>
  <c r="AC63" i="20"/>
  <c r="AF89" i="21"/>
  <c r="Z90" i="21"/>
  <c r="AD90" i="21"/>
  <c r="AC65" i="20"/>
  <c r="AG65" i="20"/>
  <c r="AD60" i="20"/>
  <c r="AB61" i="20"/>
  <c r="AD62" i="20"/>
  <c r="AD64" i="20"/>
  <c r="Z86" i="21"/>
  <c r="AD86" i="21"/>
  <c r="AB87" i="21"/>
  <c r="AF87" i="21"/>
  <c r="Z88" i="21"/>
  <c r="AD88" i="21"/>
  <c r="AB89" i="21"/>
  <c r="Y60" i="20"/>
  <c r="AC60" i="20"/>
  <c r="AG60" i="20"/>
  <c r="AA61" i="20"/>
  <c r="AE61" i="20"/>
  <c r="Y62" i="20"/>
  <c r="AC62" i="20"/>
  <c r="AG62" i="20"/>
  <c r="AA63" i="20"/>
  <c r="AE63" i="20"/>
  <c r="Y64" i="20"/>
  <c r="AC64" i="20"/>
  <c r="AG64" i="20"/>
  <c r="AC59" i="20"/>
  <c r="Y61" i="20"/>
  <c r="AA62" i="20"/>
  <c r="AF59" i="20"/>
  <c r="Z60" i="20"/>
  <c r="Z62" i="20"/>
  <c r="Z64" i="20"/>
  <c r="AB60" i="20"/>
  <c r="AF60" i="20"/>
  <c r="Z61" i="20"/>
  <c r="AD61" i="20"/>
  <c r="AB62" i="20"/>
  <c r="AF62" i="20"/>
  <c r="Z63" i="20"/>
  <c r="AD63" i="20"/>
  <c r="AB64" i="20"/>
  <c r="AF64" i="20"/>
  <c r="Z65" i="20"/>
  <c r="AD65" i="20"/>
  <c r="AE89" i="21"/>
  <c r="Y86" i="21"/>
  <c r="Y88" i="21"/>
  <c r="AC90" i="21"/>
  <c r="AB90" i="21"/>
  <c r="AF86" i="21"/>
  <c r="Z87" i="21"/>
  <c r="AB88" i="21"/>
  <c r="AF88" i="21"/>
  <c r="Z89" i="21"/>
  <c r="AD89" i="21"/>
  <c r="AF90" i="21"/>
  <c r="AB59" i="20"/>
  <c r="AA85" i="21"/>
  <c r="AA86" i="21"/>
  <c r="AE86" i="21"/>
  <c r="Y87" i="21"/>
  <c r="AC87" i="21"/>
  <c r="AG87" i="21"/>
  <c r="AA88" i="21"/>
  <c r="AE88" i="21"/>
  <c r="Y89" i="21"/>
  <c r="AC89" i="21"/>
  <c r="AG89" i="21"/>
  <c r="AA90" i="21"/>
  <c r="AE90" i="21"/>
  <c r="Y91" i="21"/>
  <c r="AC91" i="21"/>
  <c r="AG91" i="21"/>
  <c r="AG63" i="20"/>
  <c r="AF61" i="20"/>
  <c r="AB86" i="21"/>
  <c r="AD87" i="21"/>
  <c r="Y63" i="20"/>
  <c r="AB63" i="20"/>
  <c r="AG85" i="21"/>
  <c r="AE85" i="21"/>
  <c r="AE87" i="21"/>
  <c r="Y65" i="20"/>
  <c r="Y59" i="20"/>
  <c r="Y58" i="20" l="1"/>
  <c r="Z58" i="20"/>
  <c r="AD84" i="21"/>
  <c r="AG58" i="20"/>
  <c r="AC58" i="20"/>
  <c r="AD58" i="20"/>
  <c r="AD59" i="20"/>
  <c r="AF63" i="20"/>
  <c r="Z59" i="20"/>
  <c r="Z85" i="21"/>
  <c r="AA89" i="21"/>
  <c r="AG84" i="21"/>
  <c r="AB85" i="21"/>
  <c r="AF91" i="21"/>
  <c r="AD91" i="21"/>
  <c r="AD85" i="21"/>
  <c r="AC85" i="21"/>
  <c r="AC84" i="21"/>
  <c r="AE91" i="21"/>
  <c r="Y85" i="21"/>
  <c r="Y84" i="21"/>
  <c r="AA91" i="21"/>
  <c r="AB91" i="21"/>
  <c r="Z91" i="21"/>
  <c r="AF85" i="21"/>
  <c r="AA65" i="20"/>
  <c r="AA59" i="20"/>
  <c r="AB65" i="20"/>
  <c r="AF65" i="20"/>
  <c r="AE65" i="20"/>
  <c r="AE59" i="20"/>
  <c r="AF58" i="20" l="1"/>
  <c r="AA58" i="20"/>
  <c r="Z84" i="21"/>
  <c r="AA84" i="21"/>
  <c r="AE58" i="20"/>
  <c r="AB58" i="20"/>
  <c r="AE84" i="21"/>
  <c r="AB84" i="21"/>
  <c r="AF84" i="21"/>
  <c r="AH62" i="20" l="1"/>
  <c r="AH58" i="20"/>
</calcChain>
</file>

<file path=xl/sharedStrings.xml><?xml version="1.0" encoding="utf-8"?>
<sst xmlns="http://schemas.openxmlformats.org/spreadsheetml/2006/main" count="1365" uniqueCount="565">
  <si>
    <t>APEC Energy Efficiency Template</t>
    <phoneticPr fontId="0"/>
  </si>
  <si>
    <t>Please fill in the following information.</t>
    <phoneticPr fontId="0"/>
  </si>
  <si>
    <t>Member Economy Name:</t>
    <phoneticPr fontId="0"/>
  </si>
  <si>
    <t>Year:</t>
    <phoneticPr fontId="0"/>
  </si>
  <si>
    <t>Name of contact person:</t>
    <phoneticPr fontId="0"/>
  </si>
  <si>
    <t>Organization:</t>
    <phoneticPr fontId="0"/>
  </si>
  <si>
    <t>Email Address:</t>
    <phoneticPr fontId="0"/>
  </si>
  <si>
    <t>Date:</t>
    <phoneticPr fontId="0"/>
  </si>
  <si>
    <t>The Coordinating Agency for Expert Group on Energy Data Analysis</t>
    <phoneticPr fontId="0"/>
  </si>
  <si>
    <t>Asia Pacific Energy Research Centre</t>
    <phoneticPr fontId="0"/>
  </si>
  <si>
    <t>Energy Statistics and Training Office</t>
  </si>
  <si>
    <t>The Institute of Energy Economics, Japan</t>
  </si>
  <si>
    <r>
      <t xml:space="preserve">Please send accomplished questionnaire to: </t>
    </r>
    <r>
      <rPr>
        <b/>
        <u/>
        <sz val="11"/>
        <rFont val="Times New Roman"/>
        <family val="1"/>
      </rPr>
      <t>esto@aperc.ieej.or.jp</t>
    </r>
  </si>
  <si>
    <t>Unit</t>
    <phoneticPr fontId="0"/>
  </si>
  <si>
    <t>notes</t>
    <phoneticPr fontId="0"/>
  </si>
  <si>
    <t>ktoe</t>
  </si>
  <si>
    <t>Space Heating</t>
  </si>
  <si>
    <t>Oil &amp; Petroleum Products</t>
  </si>
  <si>
    <t>Natural Gas</t>
  </si>
  <si>
    <t>Coal &amp; Coal Products</t>
  </si>
  <si>
    <t>Heat</t>
  </si>
  <si>
    <t>Electricity</t>
  </si>
  <si>
    <t>Other</t>
  </si>
  <si>
    <t>Space Cooling</t>
  </si>
  <si>
    <t>Lighting</t>
  </si>
  <si>
    <t>Other Building Energy Use in Commercial and Public Services Sector</t>
    <phoneticPr fontId="0"/>
  </si>
  <si>
    <t>Non-Building Energy use (please specify)  (e.g. Street lighting)</t>
  </si>
  <si>
    <t>Water Heating</t>
  </si>
  <si>
    <t>Cooking</t>
  </si>
  <si>
    <t>Refrigerators &amp; Freezers</t>
    <phoneticPr fontId="0"/>
  </si>
  <si>
    <t>Other Kitchen Facilities</t>
    <phoneticPr fontId="0"/>
  </si>
  <si>
    <t>Laundry Facilities</t>
    <phoneticPr fontId="0"/>
  </si>
  <si>
    <t>TV / PC / Entertainment</t>
    <phoneticPr fontId="0"/>
  </si>
  <si>
    <t>Other Energy Use in Residential Sector</t>
  </si>
  <si>
    <t>SHORTNAME</t>
  </si>
  <si>
    <t>units</t>
  </si>
  <si>
    <t>sources</t>
  </si>
  <si>
    <t>comments</t>
  </si>
  <si>
    <t>I.</t>
  </si>
  <si>
    <t>Activity &amp; Structure Indicators</t>
  </si>
  <si>
    <t>Total Population</t>
  </si>
  <si>
    <t xml:space="preserve">POP.DATA       </t>
  </si>
  <si>
    <r>
      <t>10</t>
    </r>
    <r>
      <rPr>
        <vertAlign val="superscript"/>
        <sz val="10"/>
        <rFont val="Arial"/>
        <family val="2"/>
      </rPr>
      <t>6</t>
    </r>
    <r>
      <rPr>
        <sz val="10"/>
        <rFont val="Arial"/>
        <family val="2"/>
      </rPr>
      <t xml:space="preserve"> pers</t>
    </r>
  </si>
  <si>
    <t>population.urban</t>
  </si>
  <si>
    <t>population.rural</t>
  </si>
  <si>
    <t>Total Employment</t>
  </si>
  <si>
    <t>TOT_EMPLOY.DATA</t>
  </si>
  <si>
    <t>Services Employment</t>
  </si>
  <si>
    <t xml:space="preserve">S_EMPLOY.DATA  </t>
  </si>
  <si>
    <t xml:space="preserve">DWEL_TOT.DATA  </t>
  </si>
  <si>
    <r>
      <t>10</t>
    </r>
    <r>
      <rPr>
        <vertAlign val="superscript"/>
        <sz val="10"/>
        <rFont val="Arial"/>
        <family val="2"/>
      </rPr>
      <t>6</t>
    </r>
    <r>
      <rPr>
        <sz val="10"/>
        <rFont val="Arial"/>
        <family val="2"/>
      </rPr>
      <t xml:space="preserve"> dw</t>
    </r>
  </si>
  <si>
    <t>Occupied Dwellings</t>
  </si>
  <si>
    <t xml:space="preserve">DWEL_OCC.DATA  </t>
  </si>
  <si>
    <t>New Dwellings</t>
  </si>
  <si>
    <t>DWEL_NEW.DATA</t>
  </si>
  <si>
    <t>Household Occupancy</t>
  </si>
  <si>
    <t>HOUSE_OCC.DATA</t>
  </si>
  <si>
    <t>pers/dw</t>
  </si>
  <si>
    <t>Total Dwelling Area (Residential Floor Area)</t>
  </si>
  <si>
    <t xml:space="preserve">R_AREA.DATA    </t>
  </si>
  <si>
    <r>
      <t>10</t>
    </r>
    <r>
      <rPr>
        <vertAlign val="superscript"/>
        <sz val="10"/>
        <rFont val="Arial"/>
        <family val="2"/>
      </rPr>
      <t>6</t>
    </r>
    <r>
      <rPr>
        <sz val="10"/>
        <rFont val="Arial"/>
        <family val="2"/>
      </rPr>
      <t xml:space="preserve"> m</t>
    </r>
    <r>
      <rPr>
        <vertAlign val="superscript"/>
        <sz val="10"/>
        <rFont val="Arial"/>
        <family val="2"/>
      </rPr>
      <t>2</t>
    </r>
  </si>
  <si>
    <t>Annual Heating Degree-Days</t>
  </si>
  <si>
    <t xml:space="preserve">H_DDAYS.DATA   </t>
  </si>
  <si>
    <t>dd°C</t>
  </si>
  <si>
    <t>Annual Cooling Degree-Days</t>
  </si>
  <si>
    <t xml:space="preserve">C_DDAYS.DATA   </t>
  </si>
  <si>
    <t>U.S. Dollar Exchange Rate (national currency per USD)</t>
  </si>
  <si>
    <t xml:space="preserve">EXC.DATA       </t>
  </si>
  <si>
    <t>1 USD =</t>
  </si>
  <si>
    <t>Purchasing Power Parity</t>
  </si>
  <si>
    <t xml:space="preserve">PPP.DATA       </t>
  </si>
  <si>
    <t>N.C./USD</t>
  </si>
  <si>
    <t xml:space="preserve">CPI.DATA       </t>
  </si>
  <si>
    <t>index</t>
  </si>
  <si>
    <t xml:space="preserve">R_PCE_P.DATA   </t>
  </si>
  <si>
    <t>Total Services Floor Area</t>
  </si>
  <si>
    <t xml:space="preserve">S_AREA.DATA    </t>
  </si>
  <si>
    <t>New Services Floor Area</t>
  </si>
  <si>
    <t>S_AREA_NEW.DATA</t>
  </si>
  <si>
    <t>gdp.1</t>
  </si>
  <si>
    <t xml:space="preserve">GDP.DATA     </t>
  </si>
  <si>
    <t>gdp.2</t>
  </si>
  <si>
    <t>gdp.3</t>
  </si>
  <si>
    <t xml:space="preserve">GDP_P.DATA     </t>
  </si>
  <si>
    <t>III.</t>
  </si>
  <si>
    <t xml:space="preserve">GDP_D.DATA     </t>
  </si>
  <si>
    <r>
      <t>Gross Domestic Product</t>
    </r>
    <r>
      <rPr>
        <sz val="10"/>
        <color indexed="9"/>
        <rFont val="Arial"/>
        <family val="2"/>
      </rPr>
      <t xml:space="preserve">   (from World Bank World Development Indicators Database)</t>
    </r>
  </si>
  <si>
    <t>ACTIVITY DATA</t>
  </si>
  <si>
    <t>Total</t>
  </si>
  <si>
    <t>GDP deflator (base year varies by country)</t>
  </si>
  <si>
    <t>GDP (constant LCU)</t>
  </si>
  <si>
    <t>GDP (current LCU)</t>
  </si>
  <si>
    <t>GDP (current US$)</t>
  </si>
  <si>
    <t>GDP, PPP (constant 2011 international $)</t>
  </si>
  <si>
    <t>GDP, PPP (current international $)</t>
  </si>
  <si>
    <t>billions</t>
  </si>
  <si>
    <t>Value-added</t>
  </si>
  <si>
    <t>Services, etc., value added (constant 2010 US$)</t>
  </si>
  <si>
    <t>Services, etc., value added (constant LCU)</t>
  </si>
  <si>
    <t>Services, etc., value added (current LCU)</t>
  </si>
  <si>
    <t>Services, etc., value added (current US$)</t>
  </si>
  <si>
    <t>Economy data</t>
  </si>
  <si>
    <t>Household final consumption expenditure, PPP (constant 2011 international $)</t>
  </si>
  <si>
    <t>bUS$ PPP</t>
  </si>
  <si>
    <t>GDP (constant 2010 US$)</t>
  </si>
  <si>
    <t>Unit</t>
  </si>
  <si>
    <t>Table 4</t>
  </si>
  <si>
    <t>Remarks</t>
  </si>
  <si>
    <t xml:space="preserve">Total Energy Use in Transport Sector </t>
  </si>
  <si>
    <t>Motor Gasoline</t>
  </si>
  <si>
    <t>economy submission</t>
  </si>
  <si>
    <t>LPG (Liquefied Petroleum Gas)</t>
  </si>
  <si>
    <t>Jet Fuel &amp; Aviation Gasoline</t>
  </si>
  <si>
    <t>Road transport (SUVs, cars, perosnal light trucks, motorcycles, buses)</t>
  </si>
  <si>
    <t>Fuel oil</t>
  </si>
  <si>
    <t xml:space="preserve">Railways </t>
  </si>
  <si>
    <t>Domestic aviation (air transport)</t>
  </si>
  <si>
    <t>Table 5</t>
  </si>
  <si>
    <t>ISIC</t>
  </si>
  <si>
    <t>Total Industry Use</t>
  </si>
  <si>
    <t>16</t>
  </si>
  <si>
    <t>17-18</t>
  </si>
  <si>
    <t>Manufacture of chemicals and chemical products &amp; 
basic pharmaceutical products and pharmaceutical preparations
including petro-chemicals</t>
  </si>
  <si>
    <t>05 - 09: Mining and quarrying</t>
  </si>
  <si>
    <t>41 - 43</t>
  </si>
  <si>
    <t>41 - 43: Construction</t>
  </si>
  <si>
    <t>Other Manufacturing and Industries Not Elsewhere Specified</t>
  </si>
  <si>
    <t>Table 3</t>
  </si>
  <si>
    <t>Industry value added</t>
  </si>
  <si>
    <t>10 - 32: Manufacturing</t>
  </si>
  <si>
    <t>10 - 12: Manufacture of food products, beverages, tobacco products</t>
  </si>
  <si>
    <t>13 - 15: Manufacture of textiles, wearing apparel, leather and related products</t>
  </si>
  <si>
    <t>16: Manufacture of wood and of products of wood and cork, except furniture; manufacture of articles of straw and plaiting materials</t>
  </si>
  <si>
    <t>19: Manufacture of coke and refined petroleum products</t>
  </si>
  <si>
    <t>20 - 21: Manufacture of chemicals and chemical products &amp; basic pharmaceutical products and pharmaceutical preparations</t>
  </si>
  <si>
    <t>24: Manufacture of basic metals</t>
  </si>
  <si>
    <t>25 - 28: Manufacture of fabricated metal products, machinery and equipment</t>
  </si>
  <si>
    <t>29 - 30: Manufacture of motor vehicles, trailers, other transport equipment</t>
  </si>
  <si>
    <t>V.</t>
  </si>
  <si>
    <t>Transport sector activity data</t>
  </si>
  <si>
    <t>Vehicle stocks (number of vehicles in use)</t>
  </si>
  <si>
    <t>Passenger transport</t>
  </si>
  <si>
    <t>Cars, SUV and personal light trucks</t>
  </si>
  <si>
    <t xml:space="preserve">VST.P_CARS         </t>
  </si>
  <si>
    <r>
      <t>10</t>
    </r>
    <r>
      <rPr>
        <vertAlign val="superscript"/>
        <sz val="10"/>
        <rFont val="Arial"/>
        <family val="2"/>
      </rPr>
      <t>6</t>
    </r>
  </si>
  <si>
    <t xml:space="preserve">     - gasoline (spark ignition) engine</t>
  </si>
  <si>
    <t xml:space="preserve">VST.P_CARS_S       </t>
  </si>
  <si>
    <t xml:space="preserve">     - diesel (compression ignition) engine</t>
  </si>
  <si>
    <t xml:space="preserve">VST.P_CARS_C       </t>
  </si>
  <si>
    <t>- natural gas</t>
  </si>
  <si>
    <t>- LPG</t>
  </si>
  <si>
    <t>Motorcycles (2 wheelers &amp; 3 wheelers)</t>
  </si>
  <si>
    <t xml:space="preserve">VST.P_MCYCL        </t>
  </si>
  <si>
    <t>Buses</t>
  </si>
  <si>
    <t xml:space="preserve">VST.P_BUS          </t>
  </si>
  <si>
    <t>Trains (MRTs/LRTs)</t>
  </si>
  <si>
    <t xml:space="preserve">VST.P_RAIL         </t>
  </si>
  <si>
    <t>Domestic airplanes/aircrafts</t>
  </si>
  <si>
    <t xml:space="preserve">VST.P_AIR          </t>
  </si>
  <si>
    <t>Domestic ships</t>
  </si>
  <si>
    <t xml:space="preserve">VST.P_WATER        </t>
  </si>
  <si>
    <t>Freight transport</t>
  </si>
  <si>
    <t>Freight Trains</t>
  </si>
  <si>
    <t>Domestic freight planes</t>
  </si>
  <si>
    <t>Domestic freight ships</t>
  </si>
  <si>
    <t>Passenger transport [passenger-kilometres]</t>
  </si>
  <si>
    <t xml:space="preserve">PKM.P_CARS         </t>
  </si>
  <si>
    <r>
      <t>10</t>
    </r>
    <r>
      <rPr>
        <vertAlign val="superscript"/>
        <sz val="10"/>
        <color indexed="8"/>
        <rFont val="Arial"/>
        <family val="2"/>
      </rPr>
      <t>9</t>
    </r>
    <r>
      <rPr>
        <sz val="10"/>
        <color indexed="8"/>
        <rFont val="Arial"/>
        <family val="2"/>
      </rPr>
      <t xml:space="preserve"> pass-km</t>
    </r>
  </si>
  <si>
    <t xml:space="preserve">PKM.P_CARS_S       </t>
  </si>
  <si>
    <t xml:space="preserve">PKM.P_CARS_C       </t>
  </si>
  <si>
    <t xml:space="preserve">PKM.P_MCYCL        </t>
  </si>
  <si>
    <t xml:space="preserve">PKM.P_BUS          </t>
  </si>
  <si>
    <t xml:space="preserve">PKM.P_RAIL         </t>
  </si>
  <si>
    <t>Domestic airplanes</t>
  </si>
  <si>
    <t xml:space="preserve">PKM.P_AIR          </t>
  </si>
  <si>
    <t xml:space="preserve">PKM.P_WATER        </t>
  </si>
  <si>
    <t>Vehicle kilometres</t>
  </si>
  <si>
    <t xml:space="preserve">VKM.P_CARS         </t>
  </si>
  <si>
    <r>
      <t>10</t>
    </r>
    <r>
      <rPr>
        <vertAlign val="superscript"/>
        <sz val="10"/>
        <rFont val="Arial"/>
        <family val="2"/>
      </rPr>
      <t>9</t>
    </r>
    <r>
      <rPr>
        <sz val="10"/>
        <rFont val="Arial"/>
        <family val="2"/>
      </rPr>
      <t xml:space="preserve"> vkm</t>
    </r>
  </si>
  <si>
    <t xml:space="preserve">VKM.P_CARS_S       </t>
  </si>
  <si>
    <t xml:space="preserve">VKM.P_CARS_C       </t>
  </si>
  <si>
    <t xml:space="preserve">VKM.P_MCYCL        </t>
  </si>
  <si>
    <t xml:space="preserve">VKM.P_BUS          </t>
  </si>
  <si>
    <t xml:space="preserve">VKM.P_RAIL         </t>
  </si>
  <si>
    <t>Freight transport [tonne-kilometres]</t>
  </si>
  <si>
    <t xml:space="preserve">VKM.P_AIR          </t>
  </si>
  <si>
    <t xml:space="preserve">VKM.P_WATER        </t>
  </si>
  <si>
    <t>Urban</t>
  </si>
  <si>
    <t>Rural</t>
  </si>
  <si>
    <t>billions of 2005$ PPP</t>
  </si>
  <si>
    <t>Manufacture of basic Iron and steel</t>
  </si>
  <si>
    <t>Total manufacturing</t>
  </si>
  <si>
    <t>Renewables</t>
  </si>
  <si>
    <t>Others</t>
  </si>
  <si>
    <t>Non-metallic mineral products</t>
  </si>
  <si>
    <t>29-30</t>
  </si>
  <si>
    <t>Transportation equipment</t>
  </si>
  <si>
    <t>Machinery</t>
  </si>
  <si>
    <t>Mining and quarrying</t>
  </si>
  <si>
    <t>Food, beverage and tobacco</t>
  </si>
  <si>
    <t>Pulp, paper and printing</t>
  </si>
  <si>
    <t>Wood and and wood products</t>
  </si>
  <si>
    <t>Textiles and leather</t>
  </si>
  <si>
    <t>C</t>
  </si>
  <si>
    <t>10-12</t>
  </si>
  <si>
    <t>13-15</t>
  </si>
  <si>
    <t>25-28</t>
  </si>
  <si>
    <t>241, 2431</t>
  </si>
  <si>
    <t>20 - 21, 
except 2011</t>
  </si>
  <si>
    <t>(except</t>
  </si>
  <si>
    <t>2011)</t>
  </si>
  <si>
    <t>242, 2432</t>
  </si>
  <si>
    <t>23</t>
  </si>
  <si>
    <t>Construction</t>
  </si>
  <si>
    <t>22, 31-32</t>
  </si>
  <si>
    <t>and 0892)</t>
  </si>
  <si>
    <t xml:space="preserve">(exc. 0721 </t>
  </si>
  <si>
    <t>07,08, 099</t>
  </si>
  <si>
    <t>Domestic navigation (Inland waterways)</t>
  </si>
  <si>
    <t xml:space="preserve">Motor Gasoline </t>
  </si>
  <si>
    <t>Renewables (Biofuels)</t>
  </si>
  <si>
    <t>Gas/ Diesel Oil</t>
  </si>
  <si>
    <t>Fuel Oil</t>
  </si>
  <si>
    <t>All other transport</t>
  </si>
  <si>
    <t>check</t>
  </si>
  <si>
    <t>Urban population</t>
  </si>
  <si>
    <t>Rural population</t>
  </si>
  <si>
    <t>Activity/Indicator</t>
  </si>
  <si>
    <t>Description</t>
  </si>
  <si>
    <t>Source/</t>
  </si>
  <si>
    <t>Reference</t>
  </si>
  <si>
    <t>Total population is based on the de facto definition of population, which counts all residents regardless of legal status or citizenship. The values shown are midyear estimates.</t>
  </si>
  <si>
    <t>World Bank; Economy Data if not available in World Bank</t>
  </si>
  <si>
    <t>Urban population refers to people living in urban areas as defined by national statistical offices. It is calculated using World Bank population estimates and urban ratios from the United Nations World Urbanization Prospects. Aggregation of urban and rural population may not add up to total population because of different country coverages.</t>
  </si>
  <si>
    <t>Rural population refers to people living in rural areas as defined by national statistical offices. It is calculated as the difference between total population and urban population. Aggregation of urban and rural population may not add up to total population because of different country coverages.</t>
  </si>
  <si>
    <t>Total employment shows the total number employed from ages 15 and over. Depending on the data availability, enter one of the following on the order of priority:</t>
  </si>
  <si>
    <t>Employment total in full-time equivalents-The number of full-time equivalent jobs, defined as total hours worked divided by average annual hours worked in full-time jobs.</t>
  </si>
  <si>
    <t>World Bank; Economy Data if not available from World Bank</t>
  </si>
  <si>
    <t>Employment total in persons</t>
  </si>
  <si>
    <t>Employees total in persons- This excludes self-employment and therefore could be inaccurate</t>
  </si>
  <si>
    <t>Employees are people who work for a public or private employer and receive remuneration in wages, salary, commission, tips, piece rates, or pay in kind. Services correspond to divisions 6-9 (ISIC revision 2) or tabulation categories G-P (ISIC revision 3) and include wholesale and retail trade and restaurants and hotels; transport, storage, and communications; financing, insurance, real estate, and business services; and community, social, and personal services. Please refer to the Total Employment for the reporting order.</t>
  </si>
  <si>
    <t>Total dwellings</t>
  </si>
  <si>
    <t>Includes all dwellings</t>
  </si>
  <si>
    <t>UN Data, Economy Data if not available from UN</t>
  </si>
  <si>
    <t>- primary and secondary residences</t>
  </si>
  <si>
    <t>- occupied and unoccupied</t>
  </si>
  <si>
    <t>- only finished dwellings, dwellings under construction are excluded. Conventional dwellings with all basic facilities are those having floor different from earth floor, with water piped inside the housing unit or the lot where the housing unit is located, and with electricity and sewer system connected to a public network; including all shop-houses used as living quarters; including independent housing unit, apartment and housing unit in a neighborhood; housing units on the roof of buildings, places not built for habitation, mobil homes and shelters and all other domestic living quarters not elsewhere classified.</t>
  </si>
  <si>
    <t>Only primary residences; Unoccupied dwellings and secondary residences are excluded.</t>
  </si>
  <si>
    <t>Dwellings or housing units which are under construction/newly constructed during the reference period</t>
  </si>
  <si>
    <t>In general this is the following ratio:</t>
  </si>
  <si>
    <t>Total Population/ Occupied Dwellings</t>
  </si>
  <si>
    <t>Residential Floor Area (in square meter)</t>
  </si>
  <si>
    <t>1) only area in occupied dwellings</t>
  </si>
  <si>
    <t>2) if not available, report area for total dwellings</t>
  </si>
  <si>
    <t>Context according to OECD</t>
  </si>
  <si>
    <t>In dwelling statistics two concepts of floor space of a dwelling are used:</t>
  </si>
  <si>
    <t>- useful floor space, which is the floor space of dwellings measured inside the outer walls, excluding cellars, non-habitable attics and, in multi-dwelling houses, common areas;</t>
  </si>
  <si>
    <t>- living floor space, which is the total area of rooms falling under the concept of rooms.</t>
  </si>
  <si>
    <t>Annual Heating Degree-Days (HDD)</t>
  </si>
  <si>
    <t>HDD are a simplified measure of the intensity and duration of cold weather over a certain period in a given location. The value of HDD for a period, for example a winter, is determined by subtracting for each day the average daily temperature from a preset base temperature, and then adding up the days of the period in which the average outside air temperature is lower than the base temperature. Basically, HDD can be described in the following equation (OECD/IEA, 2014)</t>
  </si>
  <si>
    <t>Economy data (definition from IEA Energy Efficiency Indicators: Fundamentals on Statistics)</t>
  </si>
  <si>
    <t>Similarly, cooling degree days (CDD) are a measure of the intensity of warm weather to correct energy consumption data for space cooling.</t>
  </si>
  <si>
    <t>Official exchange rate refers to the exchange rate determined by national authorities or to the rate determined in the legally sanctioned exchange market. It is calculated as an annual average based on monthly averages (local currency units relative to the U.S. dollar).</t>
  </si>
  <si>
    <t>World Bank</t>
  </si>
  <si>
    <t>Purchasing power parity conversion factor is the number of units of a country's currency required to buy the same amounts of goods and services in the domestic market as U.S. dollar would buy in the United States. This conversion factor is for private consumption (i.e., household final consumption expenditure). For most economies PPP figures are extrapolated from the 2011 International Comparison Program (ICP) benchmark estimates or imputed using a statistical model based on the 2011 ICP. For 47 high- and upper middle-income economies conversion factors are provided by Eurostat and the Organisation for Economic Co-operation and Development (OECD).</t>
  </si>
  <si>
    <t>Consumer Prices Index</t>
  </si>
  <si>
    <t>The GDP implicit deflator is the ratio of GDP in current local currency to GDP in constant local currency. The base year varies by country.</t>
  </si>
  <si>
    <t>Household final consumption expenditure (formerly private consumption) is the market value of all goods and services, including durable products (such as cars, washing machines, and home computers), purchased by households. It excludes purchases of dwellings but includes imputed rent for owner-occupied dwellings. It also includes payments and fees to governments to obtain permits and licenses. Here, household consumption expenditure includes the expenditures of nonprofit institutions serving households, even when reported separately by the country. Data are converted to constant 2011 international dollars using purchasing power parity rates.</t>
  </si>
  <si>
    <t>Definition taken from OECD:</t>
  </si>
  <si>
    <t>The floor area of buildings is the sum of the area of each floor of the building measured to the outer surface of the outer walls including the area of lobbies, cellars, elevator shafts and in multi-dwelling buildings all the common spaces. Areas of balconies are excluded.</t>
  </si>
  <si>
    <t>Floor area of new buildings</t>
  </si>
  <si>
    <t>GDP at purchaser's prices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constant 2010 U.S. dollars. Dollar figures for GDP are converted from domestic currencies using 2010 official exchange rates. For a few countries where the official exchange rate does not reflect the rate effectively applied to actual foreign exchange transactions, an alternative conversion factor is used.</t>
  </si>
  <si>
    <t>Same definition on GDP; data in constant local currency.</t>
  </si>
  <si>
    <t>Same definition on GDP; data are in current local currency.</t>
  </si>
  <si>
    <t>Data are in current U.S. dollars. Dollar figures for GDP are converted from domestic currencies using single year official exchange rates. For a few countries where the official exchange rate does not reflect the rate effectively applied to actual foreign exchange transactions, an alternative conversion factor is used.</t>
  </si>
  <si>
    <t>PPP GDP is gross domestic product converted to international dollars using purchasing power parity rates. An international dollar has the same purchasing power over GDP as the U.S. dollar has in the United States. GDP is the sum of gross value added by all resident producers in the economy plus any product taxes and minus any subsidies not included in the value of the products. It is calculated without making deductions for depreciation of fabricated assets or for depletion and degradation of natural resources. Data are in constant 2011 international dollars.</t>
  </si>
  <si>
    <t>Same definition as above. Data are in current international dollars. For most economies PPP figures are extrapolated from the 2011 International Comparison Program (ICP) benchmark estimates or imputed using a statistical model based on the 2011 ICP. For 47 high- and upper middle-income economies conversion factors are provided by Eurostat and the Organisation for Economic Co-operation and Development (OECD).</t>
  </si>
  <si>
    <t>Services correspond to ISIC divisions 50-99. They include value added in wholesale and retail trade (including hotels and restaurants), transport, and government, financial, professional, and personal services such as education, health care, and real estate services. Also included are imputed bank service charges, import duties, and any statistical discrepancies noted by national compilers as well as discrepancies arising from rescaling. Value added is the net output of a sector after adding up all outputs and subtracting intermediate inputs. It is calculated without making deductions for depreciation of fabricated assets or depletion and degradation of natural resources. The industrial origin of value added is determined by the International Standard Industrial Classification (ISIC), revision 3. Data are in constant 2010 U.S. dollars.</t>
  </si>
  <si>
    <t>World Bank; Economy data, especially if data is not available from World Bank</t>
  </si>
  <si>
    <t>Same definition as above. Data are in constant local currency.</t>
  </si>
  <si>
    <t>Same definition as above. Data are in current local currency.</t>
  </si>
  <si>
    <t>Same definition as above. Data are in current U.S. dollars.</t>
  </si>
  <si>
    <t>The value added of a manufacturing industry (industry value added) is a survey concept that refers to the given industry’s net output derived from the difference of gross output and intermediate consumption. Value added is calculated without deducing consumption of fixed assets represented by depreciation in economic accounting concepts.</t>
  </si>
  <si>
    <t>UNIDO</t>
  </si>
  <si>
    <t>Manufacturing value added (MVA)</t>
  </si>
  <si>
    <t>Manufacturing value added (MVA) of an economy is the total estimate of net-output of all resident manufacturing activity units obtained by adding up outputs and subtracting intermediate inputs.</t>
  </si>
  <si>
    <t>Includes the following manufacturing industries as classified in ISIC:</t>
  </si>
  <si>
    <t>ISIC Rev 4</t>
  </si>
  <si>
    <t>0. Manufacture of food products</t>
  </si>
  <si>
    <t>- 101 Processing and preserving of meat</t>
  </si>
  <si>
    <t>- 102 Processing and preserving of fish, crustaceans and molluscs</t>
  </si>
  <si>
    <t>- 103 Processing and preserving of fruit and vegetables</t>
  </si>
  <si>
    <t>- 104 Manufacture of vegetable and animal oils and fats</t>
  </si>
  <si>
    <t>- 105 Manufacture of dairy products</t>
  </si>
  <si>
    <t>- 106 Manufacture of grain mill products, starches and starch products</t>
  </si>
  <si>
    <t>- 107 Manufacture of other food products</t>
  </si>
  <si>
    <t>- 108 Manufacture of prepared animal feeds</t>
  </si>
  <si>
    <t>11. Manufacture of beverages</t>
  </si>
  <si>
    <t>- 110 Manufacture of beverages</t>
  </si>
  <si>
    <t>12. Manufacture of tobacco products</t>
  </si>
  <si>
    <t>- 120 Manufacture of tobacco products</t>
  </si>
  <si>
    <t>13. Manufacture of textiles</t>
  </si>
  <si>
    <t>International Standard Industrial Classification of All Economic Activities (ISIC)</t>
  </si>
  <si>
    <t>- 131 Spinning, weaving and finishing of textiles</t>
  </si>
  <si>
    <t>- 139 Manufacture of other textiles</t>
  </si>
  <si>
    <t>14. Manufacture of wearing apparel</t>
  </si>
  <si>
    <t>- 141 Manufacture of wearing apparel, except fur apparel</t>
  </si>
  <si>
    <t>- 142 Manufacture of articles of fur</t>
  </si>
  <si>
    <t>- 143 Manufacture of knitted and crocheted apparel</t>
  </si>
  <si>
    <t>15. Manufacture of leather and related products</t>
  </si>
  <si>
    <t>- 151 Tanning and dressing of leather; manufacture of luggage, handbags, saddlery and harness; dressing and dyeing of fur</t>
  </si>
  <si>
    <t>- 152 Manufacture of footwear</t>
  </si>
  <si>
    <t>16. Manufacture of wood and of products of wood and cork, except furniture; manufacture of articles of straw and plaiting materials</t>
  </si>
  <si>
    <t>- 161 Sawmilling and planing of wood</t>
  </si>
  <si>
    <t>- 162 Manufacture of products of wood, cork, straw and plaiting materials</t>
  </si>
  <si>
    <t>17-18: Manufacture of paper and paper products</t>
  </si>
  <si>
    <t>17. Manufacture of paper and paper products</t>
  </si>
  <si>
    <t>Printing and reproduction of recorded media</t>
  </si>
  <si>
    <t>- 170 Manufacture of paper and paper products</t>
  </si>
  <si>
    <t>18. Printing and reproduction of recorded media</t>
  </si>
  <si>
    <t>-181 Printing and service activities related to printing</t>
  </si>
  <si>
    <t>- 182 Reproduction of recorded media</t>
  </si>
  <si>
    <t>19-21: Manufacture of chemicals and chemical products &amp; basic pharmaceutical products and pharmaceutical preparations; including petrochemicals</t>
  </si>
  <si>
    <t>19. Manufacture of coke and refined petroleum products</t>
  </si>
  <si>
    <t>- 191 Manufacture of coke oven products</t>
  </si>
  <si>
    <t>- 192 Manufacture of refined petroleum products 20. Manufacture of chemicals and chemical products</t>
  </si>
  <si>
    <t>- 201 Manufacture of basic chemicals, fertilizers and nitrogen compounds, plastics and synthetic rubber in primary forms</t>
  </si>
  <si>
    <t>- 202 Manufacture of other chemical products</t>
  </si>
  <si>
    <t>- 203 Manufacture of man-made fibres</t>
  </si>
  <si>
    <t>21. Manufacture of basic pharmaceutical products and pharmaceutical preparations</t>
  </si>
  <si>
    <t>- 210 Manufacture of pharmaceuticals, medicinal chemical and botanical products</t>
  </si>
  <si>
    <t>22-23: Manufacture of rubber and plastics products/ Manufacture of other non-metallic mineral products</t>
  </si>
  <si>
    <t>22. Manufacture of rubber and plastics products</t>
  </si>
  <si>
    <t>- 221 Manufacture of rubber products</t>
  </si>
  <si>
    <t>- 222 Manufacture of plastics products</t>
  </si>
  <si>
    <t>23. Manufacture of other non-metallic mineral products</t>
  </si>
  <si>
    <t>- 231 Manufacture of glass and glass products</t>
  </si>
  <si>
    <t>- 239 Manufacture of non-metallic mineral products n.e.c.</t>
  </si>
  <si>
    <t>24. Manufacture of basic metals</t>
  </si>
  <si>
    <t>- 241 Manufacture of basic iron and steel</t>
  </si>
  <si>
    <t>- 242 Manufacture of basic precious and other non-ferrous metals</t>
  </si>
  <si>
    <t>- 243 Casting of metals</t>
  </si>
  <si>
    <t>25-28: Manufacture of fabricated metal products, machinery and equipment</t>
  </si>
  <si>
    <t>25. Manufacture of fabricated metal products, except machinery and equipment</t>
  </si>
  <si>
    <t>- 251 Manufacture of structural metal products, tanks, reservoirs and steam generators</t>
  </si>
  <si>
    <t>- 252 Manufacture of weapons and ammunition</t>
  </si>
  <si>
    <t>- 259 Manufacture of other fabricated metal products; metalworking service activities</t>
  </si>
  <si>
    <t>26. Manufacture of computer, electronic and optical products</t>
  </si>
  <si>
    <t>- 261 Manufacture of electronic components and boards</t>
  </si>
  <si>
    <t>- 262 Manufacture of computers and peripheral equipment</t>
  </si>
  <si>
    <t>- 263 Manufacture of communication equipment</t>
  </si>
  <si>
    <t>- 264 Manufacture of consumer electronics</t>
  </si>
  <si>
    <t>- 265 Manufacture of measuring, testing, navigating and control equipment; watches and clocks</t>
  </si>
  <si>
    <t>- 266 Manufacture of irradiation, electromedical and electrotherapeutic equipment</t>
  </si>
  <si>
    <t>- 267 Manufacture of optical instruments and photographic equipment</t>
  </si>
  <si>
    <t>- 268 Manufacture of magnetic and optical media</t>
  </si>
  <si>
    <t>27. Manufacture of electrical equipment</t>
  </si>
  <si>
    <t>- 271 Manufacture of electric motors, generators, transformers and electricity distribution and control apparatus</t>
  </si>
  <si>
    <t>- 272 Manufacture of batteries and accumulators</t>
  </si>
  <si>
    <t>- 273 Manufacture of wiring and wiring devices</t>
  </si>
  <si>
    <t>- 274 Manufacture of electric lighting equipment</t>
  </si>
  <si>
    <t>- 275 Manufacture of domestic appliances</t>
  </si>
  <si>
    <t>- 279 Manufacture of other electrical equipment</t>
  </si>
  <si>
    <t>28. Manufacture of machinery and equipment n.e.c.</t>
  </si>
  <si>
    <t>- 281 Manufacture of general-purpose machinery</t>
  </si>
  <si>
    <t>- 282 Manufacture of special-purpose machinery</t>
  </si>
  <si>
    <t>29-30: Manufacture of motor vehicles, trailers, other transport equipment</t>
  </si>
  <si>
    <t>29. Manufacture of motor vehicles, trailers and semi-trailers</t>
  </si>
  <si>
    <t>- 291 Manufacture of motor vehicles</t>
  </si>
  <si>
    <t>- 292 Manufacture of bodies (coachwork) for motor vehicles; manufacture of trailers and semi-trailers</t>
  </si>
  <si>
    <t>- 293 Manufacture of parts and accessories for motor vehicles</t>
  </si>
  <si>
    <t>30. Manufacture of other transport equipment</t>
  </si>
  <si>
    <t>- 301 Building of ships and boats</t>
  </si>
  <si>
    <t>- 302 Manufacture of railway locomotives and rolling stock</t>
  </si>
  <si>
    <t>- 303 Manufacture of air and spacecraft and related machinery</t>
  </si>
  <si>
    <t>- 304 Manufacture of military fighting vehicles</t>
  </si>
  <si>
    <t>- 309 Manufacture of transport equipment n.e.c.</t>
  </si>
  <si>
    <t>05. Mining of coal and lignite</t>
  </si>
  <si>
    <t>- 051 Mining of hard coal</t>
  </si>
  <si>
    <t>- 052 Mining of lignite</t>
  </si>
  <si>
    <t>06. Extraction of crude petroleum and natural gas</t>
  </si>
  <si>
    <t>- 061 Extraction of crude petroleum</t>
  </si>
  <si>
    <t>- 062 Extraction of natural gas</t>
  </si>
  <si>
    <t>07. Mining of metal ores</t>
  </si>
  <si>
    <t>- 071 Mining of iron ores</t>
  </si>
  <si>
    <t>- 072 Mining of non-ferrous metal ores</t>
  </si>
  <si>
    <t>08. Other mining and quarrying</t>
  </si>
  <si>
    <t>- 081 Quarrying of stone, sand and clay</t>
  </si>
  <si>
    <t>- 089 Mining and quarrying n.e.c.</t>
  </si>
  <si>
    <t>09. Mining support service activities</t>
  </si>
  <si>
    <t>- 091 Support activities for petroleum and natural gas extraction</t>
  </si>
  <si>
    <t>- 099 Support activities for other mining and quarrying</t>
  </si>
  <si>
    <t>41. Construction of buildings</t>
  </si>
  <si>
    <t>- 410 Construction of buildings</t>
  </si>
  <si>
    <t>42. Civil engineering</t>
  </si>
  <si>
    <t>- 421 Construction of roads and railways</t>
  </si>
  <si>
    <t>- 422 Construction of utility projects</t>
  </si>
  <si>
    <t>- 429 Construction of other civil engineering projects</t>
  </si>
  <si>
    <t>43. Specialized construction activities</t>
  </si>
  <si>
    <t>- 431 Demolition and site preparation</t>
  </si>
  <si>
    <t>- 432 Electrical, plumbing and other construction installation activities</t>
  </si>
  <si>
    <t>- 433 Building completion and finishing</t>
  </si>
  <si>
    <t>- 439 Other specialized construction activities</t>
  </si>
  <si>
    <t>31-32: Other Manufacturing/Industries Not Elsewhere Specified</t>
  </si>
  <si>
    <t>All other manufacturing and industries not mentioned above and not elsewhere classified</t>
  </si>
  <si>
    <t>Vehicle stocks</t>
  </si>
  <si>
    <t>Number of vehicles registered at a given date and licensed to use roads open to public traffic.</t>
  </si>
  <si>
    <t>EUROSTAT</t>
  </si>
  <si>
    <t xml:space="preserve">Also includes imported second-hand vehicles and other road vehicles according to national practices; excluding military. </t>
  </si>
  <si>
    <r>
      <t>Vehicles designed, exclusively or primarily, to carry one or more persons; designed to seat no more than nine persons (including the driver). (</t>
    </r>
    <r>
      <rPr>
        <i/>
        <sz val="10"/>
        <color theme="1"/>
        <rFont val="Calibri"/>
        <family val="2"/>
      </rPr>
      <t>Vehicles designed for the transport of both passengers and goods should be classified either among the passenger road vehicles or among the goods road vehicles, depending on their primary purpose, as determined either by their technical characteristics or by their category for tax purposes).</t>
    </r>
    <r>
      <rPr>
        <sz val="10"/>
        <color theme="1"/>
        <rFont val="Calibri"/>
        <family val="2"/>
      </rPr>
      <t xml:space="preserve"> These include:</t>
    </r>
  </si>
  <si>
    <t>Illustrated Glossary for Transport Statistics</t>
  </si>
  <si>
    <r>
      <t>Cars, SUV and personal light trucks</t>
    </r>
    <r>
      <rPr>
        <sz val="10"/>
        <color theme="1"/>
        <rFont val="Calibri"/>
        <family val="2"/>
      </rPr>
      <t xml:space="preserve"> (SUV = Sport Utility Vehicle; includes taxis, personal mini-vans); using gasoline, diesel, LPG or electricity.</t>
    </r>
  </si>
  <si>
    <r>
      <t>4th edition</t>
    </r>
    <r>
      <rPr>
        <b/>
        <i/>
        <sz val="10.5"/>
        <color theme="1"/>
        <rFont val="Calibri"/>
        <family val="2"/>
      </rPr>
      <t xml:space="preserve"> </t>
    </r>
    <r>
      <rPr>
        <b/>
        <sz val="10.5"/>
        <color theme="1"/>
        <rFont val="Calibri"/>
        <family val="2"/>
      </rPr>
      <t>(EUROSTAT)</t>
    </r>
  </si>
  <si>
    <r>
      <t>Motorcycles</t>
    </r>
    <r>
      <rPr>
        <sz val="10"/>
        <color theme="1"/>
        <rFont val="Calibri"/>
        <family val="2"/>
      </rPr>
      <t xml:space="preserve"> both 2 and 3 wheelers</t>
    </r>
  </si>
  <si>
    <r>
      <t>Bus</t>
    </r>
    <r>
      <rPr>
        <sz val="10"/>
        <color theme="1"/>
        <rFont val="Calibri"/>
        <family val="2"/>
      </rPr>
      <t xml:space="preserve"> - includes urban, sub-urban and intercity buses includes mini-buses for public transport. vehicle designed to carry more than 24 persons (including the driver), and with provision to carry seated as well as standing passengers. (</t>
    </r>
    <r>
      <rPr>
        <i/>
        <sz val="10"/>
        <color theme="1"/>
        <rFont val="Calibri"/>
        <family val="2"/>
      </rPr>
      <t>The vehicles may be constructed with areas for standing passengers, to allow frequent passenger movement, or designed to allow the carriage of standing passengers in the gangway.</t>
    </r>
    <r>
      <rPr>
        <sz val="10"/>
        <color theme="1"/>
        <rFont val="Calibri"/>
        <family val="2"/>
      </rPr>
      <t>)</t>
    </r>
  </si>
  <si>
    <r>
      <t>Trains/Railway transport</t>
    </r>
    <r>
      <rPr>
        <sz val="10"/>
        <color theme="1"/>
        <rFont val="Calibri"/>
        <family val="2"/>
      </rPr>
      <t>- Railway vehicle for the conveyance of passengers, even if it comprises one or more compartments with spaces specially reserved for luggage, parcels, mail, etc. These include Metro rails/subway, Light rails, railcar, trams.</t>
    </r>
  </si>
  <si>
    <r>
      <t>These vehicles include special vehicles such as sleeping cars, saloon cars, dining cars, ambulance cars and vans carrying accompanied road passenger vehicles. Each separate vehicle of an indivisible set for the conveyance of passengers is counted as a passenger railway vehicle. Included are railcars if they are designed for passenger transport</t>
    </r>
    <r>
      <rPr>
        <sz val="10"/>
        <color theme="1"/>
        <rFont val="Calibri"/>
        <family val="2"/>
      </rPr>
      <t>.</t>
    </r>
  </si>
  <si>
    <r>
      <t>Domestic airplanes/aircrafts</t>
    </r>
    <r>
      <rPr>
        <sz val="10"/>
        <color theme="1"/>
        <rFont val="Calibri"/>
        <family val="2"/>
      </rPr>
      <t>-An aircraft configured for the transport of passengers and their baggage. Any freight, including mail, is generally carried in cargo holds in the belly of the aircraft.</t>
    </r>
  </si>
  <si>
    <r>
      <t>Domestic ships/Inland waterways</t>
    </r>
    <r>
      <rPr>
        <sz val="10"/>
        <color theme="1"/>
        <rFont val="Calibri"/>
        <family val="2"/>
      </rPr>
      <t xml:space="preserve"> - Any movement of passengers using an Inland Waterways Transport (IWT) vessel between two places (a place of loading/embarkation and a place of unloading/disembarkation) within a national territory irrespective of the country in which the IWT vessel is registered</t>
    </r>
  </si>
  <si>
    <t>The same types of vehicles listed above but for use of transporting freight, goods, cargoes, other than passengers.</t>
  </si>
  <si>
    <t>Passenger transport [passenger-kilometres/passenger-miles]</t>
  </si>
  <si>
    <t>Unit of measurement representing the movement of a road vehicle over one kilometre.</t>
  </si>
  <si>
    <r>
      <t>The distance to be considered is the distance actually run. It includes movements of empty road motor vehicles. Units made up of a tractor and a semi-trailer or a lorry and a trailer are counted as one vehicle.</t>
    </r>
    <r>
      <rPr>
        <sz val="10"/>
        <color theme="1"/>
        <rFont val="Calibri"/>
        <family val="2"/>
      </rPr>
      <t xml:space="preserve"> </t>
    </r>
    <r>
      <rPr>
        <i/>
        <sz val="10"/>
        <color theme="1"/>
        <rFont val="Calibri"/>
        <family val="2"/>
      </rPr>
      <t>The number reported should be approximately the result of the multiplication of the vehicles in stock by the distance travelled by an average vehicle.</t>
    </r>
  </si>
  <si>
    <t>4th edition (EUROSTAT)</t>
  </si>
  <si>
    <t>Freight tonne-kilometres</t>
  </si>
  <si>
    <t>Unit of measurement of goods transport which represents the transport of one tonne by road over one kilometre.</t>
  </si>
  <si>
    <t>The distance to be taken into consideration is the distance actually run.</t>
  </si>
  <si>
    <t>Note:</t>
  </si>
  <si>
    <t>Definitions are found in the last  worksheet</t>
  </si>
  <si>
    <t>Indusry employment</t>
  </si>
  <si>
    <t>Agriculture employment</t>
  </si>
  <si>
    <t>PPP conversion factor, GDP (LCU per international $)</t>
  </si>
  <si>
    <t>45-47 : Wholesale and retail trade</t>
  </si>
  <si>
    <t>49-53: Transportation and storage</t>
  </si>
  <si>
    <t>55-56: Accommodation and food services</t>
  </si>
  <si>
    <t>58-63 : Information and communication</t>
  </si>
  <si>
    <t xml:space="preserve">64-66: Financial and insurance </t>
  </si>
  <si>
    <t>68: Real estate</t>
  </si>
  <si>
    <t>69-75: Professional, scientific and technical activities</t>
  </si>
  <si>
    <t>77-82 : Administrative and support service activities</t>
  </si>
  <si>
    <t>84 : Public administration and defence; compulsory social security</t>
  </si>
  <si>
    <t>85 : Education</t>
  </si>
  <si>
    <t>86-88 : Human health and social work activities</t>
  </si>
  <si>
    <t>90-93 : Arts, entertainment and recreation</t>
  </si>
  <si>
    <t>94-96 : Other service activities</t>
  </si>
  <si>
    <t>Services Values added by sub-sector (cuurent LCU)</t>
  </si>
  <si>
    <t>17: Manufacture of paper and paper products</t>
  </si>
  <si>
    <t>18: Printing and reproduction of recorded media</t>
  </si>
  <si>
    <t>17 - 18: Paper &amp; Printing</t>
  </si>
  <si>
    <t>22: Manufacture of rubber and plastics products</t>
  </si>
  <si>
    <t>23: Manufacture of other non-metallic mineral products</t>
  </si>
  <si>
    <t>Class 2410+2431: Manufacture + Casting of iron and steel</t>
  </si>
  <si>
    <t>Class 2420+2432: Manufacture + Casting of precious and non-ferrous metals</t>
  </si>
  <si>
    <t>31 - 32: Manufacture of furniture &amp; Other manufacturing</t>
  </si>
  <si>
    <t>35 -36: Electricity, gas, steam, air conditioning, and water supply</t>
  </si>
  <si>
    <t>01 - 03: Agriculture, forestry and fishing</t>
  </si>
  <si>
    <t>Economy submission to IEA</t>
  </si>
  <si>
    <t>Freight and commercial road transport</t>
  </si>
  <si>
    <t>Freight &amp; Commercial road transport</t>
  </si>
  <si>
    <r>
      <t>10</t>
    </r>
    <r>
      <rPr>
        <vertAlign val="superscript"/>
        <sz val="10"/>
        <rFont val="Arial"/>
        <family val="2"/>
      </rPr>
      <t xml:space="preserve">9
</t>
    </r>
    <r>
      <rPr>
        <sz val="10"/>
        <rFont val="Arial"/>
        <family val="2"/>
      </rPr>
      <t xml:space="preserve"> vkm</t>
    </r>
  </si>
  <si>
    <t>Freight trains</t>
  </si>
  <si>
    <t>Domestic freight airplanes</t>
  </si>
  <si>
    <r>
      <t>10</t>
    </r>
    <r>
      <rPr>
        <vertAlign val="superscript"/>
        <sz val="10"/>
        <rFont val="Arial"/>
        <family val="2"/>
      </rPr>
      <t>9</t>
    </r>
    <r>
      <rPr>
        <sz val="10"/>
        <rFont val="Arial"/>
        <family val="2"/>
      </rPr>
      <t xml:space="preserve"> tonne-km</t>
    </r>
  </si>
  <si>
    <t>Freight transport [tonnes]</t>
  </si>
  <si>
    <r>
      <t>10</t>
    </r>
    <r>
      <rPr>
        <vertAlign val="superscript"/>
        <sz val="10"/>
        <rFont val="Arial"/>
        <family val="2"/>
      </rPr>
      <t>6</t>
    </r>
    <r>
      <rPr>
        <sz val="10"/>
        <rFont val="Arial"/>
        <family val="2"/>
      </rPr>
      <t xml:space="preserve"> tonnes</t>
    </r>
  </si>
  <si>
    <t>Industry Employment</t>
  </si>
  <si>
    <t>Employment is defined as persons of working age who were engaged in any activity to produce goods or provide services for pay or profit, whether at work during the reference period or not at work due to temporary absence from a job, or to working-time arrangement. The industry sector consists of mining and quarrying, manufacturing, construction, and public utilities (electricity, gas, and water), in accordance with divisions 2-5 (ISIC 2) or categories C-F (ISIC 3) or categories B-F (ISIC 4).</t>
  </si>
  <si>
    <t>Agriculture Employment</t>
  </si>
  <si>
    <t>Employment is defined as persons of working age who were engaged in any activity to produce goods or provide services for pay or profit, whether at work during the reference period or not at work due to temporary absence from a job, or to working-time arrangement. The agriculture sector consists of activities in agriculture, hunting, forestry and fishing, in accordance with division 1 (ISIC 2) or categories A-B (ISIC 3) or category A (ISIC 4).</t>
  </si>
  <si>
    <t>The GDP implicit deflator is the ratio of GDP in current local currency to GDP in constant local currency. The base year varies by economy.</t>
  </si>
  <si>
    <t>Services by sub-sector</t>
  </si>
  <si>
    <t>Includes wholesale and retail sale (i.e. sale without transformation) of any type of goods and the rendering of services incidental to the sale of these goods. Wholesaling and retailing are the final steps in the distribution of goods. Goods bought and sold are also referred to as merchandise.</t>
  </si>
  <si>
    <t>UNIDO (ISIC Rev4</t>
  </si>
  <si>
    <t>Includes the provision of passenger or freight transport, whether scheduled or not, by rail, pipeline, road, water or air and associated activities such as terminal and parking facilities, cargo handling, storage etc. Included in this section is the renting of transport equipment with driver or operator. Also included are postal and courier activities.</t>
  </si>
  <si>
    <t>Includes the provision of short-stay accommodation for visitors and other travellers and the provision of complete meals and drinks fit for immediate consumption. The amount and type of supplementary services provided within this section can vary widely.</t>
  </si>
  <si>
    <t>Includes the production and distribution of information and cultural products, the provision of the means to transmit or distribute these products, as well as data or communications, information technology activities and the processing of data and other information service activities.</t>
  </si>
  <si>
    <t>Includes financial service activities, including insurance, reinsurance and pension funding activities and activities to support financial services.
Also includes the activities of holding assets, such as activities of holding companies and the activities of trusts, funds and similar financial entities.</t>
  </si>
  <si>
    <t>Includes acting as lessors, agents and/or brokers in one or more of the following: selling or buying real estate, renting real estate, providing other real estate services such as appraising real estate or acting as real estate escrow agents. Activities in this section may be carried out on own or leased property and may be done on a fee or contract basis. Also included is the building of structures, combined with maintaining ownership or leasing of such structures.
This section includes real estate property managers.</t>
  </si>
  <si>
    <t>Includes specialized professional, scientific and technical activities. These activities require a high degree of training, and make specialized knowledge and skills available to users.</t>
  </si>
  <si>
    <t>Includes a variety of activities that support general business operations. These activities differ from those in section M, since their primary purpose is not the transfer of specialized knowledge.</t>
  </si>
  <si>
    <t>Includes activities of a governmental nature, normally carried out by the public administration. This includes the enactment and judicial interpretation of laws and their pursuant regulation, as well as the administration of programmes based on them, legislative activities, taxation, national defence, public order and safety, immigration services, foreign affairs and the administration of government programmes. This section also includes compulsory social security activities.</t>
  </si>
  <si>
    <t>Includes education at any level or for any profession, oral or written as well as by radio and television or other means of communication. It includes education by the different institutions in the regular school system at its different levels as well as adult education, literacy programmes etc. Also included are military schools and academies, prison schools etc. at their respective levels. The section includes public as well as private education.</t>
  </si>
  <si>
    <t>Includes the provision of health and social work activities. Activities include a wide range of activities, starting from health care provided by trained medical professionals in hospitals and other facilities, over residential care activities that still involve a degree of health care activities to social work activities without any involvement of health care professionals.</t>
  </si>
  <si>
    <t>Includes a wide range of activities to meet varied cultural, entertainment and recreational interests of the general public, including live performances, operation of museum sites, gambling, sports and recreation activities.</t>
  </si>
  <si>
    <t>(As a residual category) Includes the activities of membership organizations, the repair of computers and personal and household goods and a variety of personal service activities not covered elsewhere in the classification.</t>
  </si>
  <si>
    <t>Includes activities related to the management (including collection, treatment and disposal) of various forms of waste, such as solid or non-solid industrial or household waste, as well as contaminated sites. The output of the waste or sewage treatment process can either be disposed of or become an input into other production processes. Activities of water supply are also grouped in this section, since they are often carried out in connection with, or by units also engaged in, the treatment of sewage.</t>
  </si>
  <si>
    <t>05 - 09: Mining 
and quarrying</t>
  </si>
  <si>
    <t>gasoline</t>
  </si>
  <si>
    <t>includes all cars with spark ignition engine (may also include gasoline, ethanol, LPG and naturals gas) or if details for LPG and natgas are available, please separate</t>
  </si>
  <si>
    <t>diesel</t>
  </si>
  <si>
    <t xml:space="preserve">includes all cars with compression ignition engine </t>
  </si>
  <si>
    <t>freight transport 
(tonnes)</t>
  </si>
  <si>
    <t>-</t>
  </si>
  <si>
    <r>
      <t>GDP deflator</t>
    </r>
    <r>
      <rPr>
        <sz val="10"/>
        <color indexed="9"/>
        <rFont val="Arial"/>
        <family val="2"/>
      </rPr>
      <t xml:space="preserve">  </t>
    </r>
    <r>
      <rPr>
        <b/>
        <sz val="10"/>
        <color indexed="9"/>
        <rFont val="Arial"/>
        <family val="2"/>
      </rPr>
      <t xml:space="preserve"> 2011=100</t>
    </r>
  </si>
  <si>
    <t>Services Values added by sub-sector (constant 2016 LCU)</t>
  </si>
  <si>
    <t>https://eng.stat.gov.tw/ct.asp?xItem=37408&amp;CtNode=5347&amp;mp=5</t>
  </si>
  <si>
    <t>Consumer Prices Index (2016=100)</t>
  </si>
  <si>
    <t>Pipeline passport</t>
  </si>
  <si>
    <t>EE template submission</t>
  </si>
  <si>
    <t>EBT (based on economy submission)</t>
  </si>
  <si>
    <t>Difference (EBT- survey result)</t>
  </si>
  <si>
    <t>EBT data</t>
    <phoneticPr fontId="42" type="noConversion"/>
  </si>
  <si>
    <t>Chinese Taipei</t>
    <phoneticPr fontId="42" type="noConversion"/>
  </si>
  <si>
    <t>1990-2019</t>
    <phoneticPr fontId="42" type="noConversion"/>
  </si>
  <si>
    <t>ecstat@moeaboe.gov.tw</t>
    <phoneticPr fontId="42" type="noConversion"/>
  </si>
  <si>
    <t>Total Population</t>
    <phoneticPr fontId="42" type="noConversion"/>
  </si>
  <si>
    <r>
      <t>10</t>
    </r>
    <r>
      <rPr>
        <vertAlign val="superscript"/>
        <sz val="10"/>
        <rFont val="Arial"/>
        <family val="2"/>
      </rPr>
      <t>6</t>
    </r>
    <r>
      <rPr>
        <sz val="10"/>
        <rFont val="Arial"/>
        <family val="2"/>
      </rPr>
      <t xml:space="preserve"> pers</t>
    </r>
    <phoneticPr fontId="42" type="noConversion"/>
  </si>
  <si>
    <t>-</t>
    <phoneticPr fontId="42" type="noConversion"/>
  </si>
  <si>
    <t>Total Employment</t>
    <phoneticPr fontId="42" type="noConversion"/>
  </si>
  <si>
    <t>Total Dwellings</t>
    <phoneticPr fontId="42" type="noConversion"/>
  </si>
  <si>
    <t>Occupied Dwellings</t>
    <phoneticPr fontId="42" type="noConversion"/>
  </si>
  <si>
    <t>-</t>
    <phoneticPr fontId="42" type="noConversion"/>
  </si>
  <si>
    <t>Household Occupancy</t>
    <phoneticPr fontId="42" type="noConversion"/>
  </si>
  <si>
    <t>New Dwellings</t>
    <phoneticPr fontId="42" type="noConversion"/>
  </si>
  <si>
    <t>Total Dwelling Area (Residential Floor Area)</t>
    <phoneticPr fontId="42" type="noConversion"/>
  </si>
  <si>
    <t>II.</t>
    <phoneticPr fontId="42" type="noConversion"/>
  </si>
  <si>
    <t>GDP (constant 2016 LCU)</t>
    <phoneticPr fontId="42" type="noConversion"/>
  </si>
  <si>
    <t>GDP (current LCU)</t>
    <phoneticPr fontId="42" type="noConversion"/>
  </si>
  <si>
    <t>GDP (current US$)</t>
    <phoneticPr fontId="42" type="noConversion"/>
  </si>
  <si>
    <t>https://eng.stat.gov.tw/ct.asp?xItem=37408&amp;CtNode=5347&amp;mp=5</t>
    <phoneticPr fontId="42" type="noConversion"/>
  </si>
  <si>
    <t>Services Values added</t>
    <phoneticPr fontId="42" type="noConversion"/>
  </si>
  <si>
    <t>IV.</t>
    <phoneticPr fontId="42" type="noConversion"/>
  </si>
  <si>
    <t>Services, etc., value added (constant 2016 LCU)</t>
    <phoneticPr fontId="42" type="noConversion"/>
  </si>
  <si>
    <t>Services, etc., value added (current LCU)</t>
    <phoneticPr fontId="42" type="noConversion"/>
  </si>
  <si>
    <t>Industry value added (in constant 2016 LCU)</t>
    <phoneticPr fontId="42" type="noConversion"/>
  </si>
  <si>
    <t>Industry value added (current LCU)</t>
    <phoneticPr fontId="42" type="noConversion"/>
  </si>
  <si>
    <t>AFF value added (in 2016 LCU)</t>
    <phoneticPr fontId="42" type="noConversion"/>
  </si>
  <si>
    <t>AFF value added (current LCU)</t>
    <phoneticPr fontId="42" type="noConversion"/>
  </si>
  <si>
    <t>45-47 : Wholesale and retail trade</t>
    <phoneticPr fontId="42" type="noConversion"/>
  </si>
  <si>
    <t>49-53: Transportation and storage</t>
    <phoneticPr fontId="42" type="noConversion"/>
  </si>
  <si>
    <t>55-56: Accommodation and food services</t>
    <phoneticPr fontId="42" type="noConversion"/>
  </si>
  <si>
    <t>58-63 : Information and communication</t>
    <phoneticPr fontId="42" type="noConversion"/>
  </si>
  <si>
    <t xml:space="preserve">64-66: Financial and insurance </t>
    <phoneticPr fontId="42" type="noConversion"/>
  </si>
  <si>
    <t>68: Real estate</t>
    <phoneticPr fontId="42" type="noConversion"/>
  </si>
  <si>
    <t>69-75: Professional, scientific and technical activities</t>
    <phoneticPr fontId="42" type="noConversion"/>
  </si>
  <si>
    <t>77-82 : Administrative and support service activities</t>
    <phoneticPr fontId="42" type="noConversion"/>
  </si>
  <si>
    <t>84 : Public administration and defence; compulsory social security</t>
    <phoneticPr fontId="42" type="noConversion"/>
  </si>
  <si>
    <t>85 : Education</t>
    <phoneticPr fontId="42" type="noConversion"/>
  </si>
  <si>
    <t>86-88 : Human health and social work activities</t>
    <phoneticPr fontId="42" type="noConversion"/>
  </si>
  <si>
    <t>90-93 : Arts, entertainment and recreation</t>
    <phoneticPr fontId="42" type="noConversion"/>
  </si>
  <si>
    <t>94-96 : Other service activities</t>
    <phoneticPr fontId="42" type="noConversion"/>
  </si>
  <si>
    <t>10 - 12: Manufacture of food products, beverages, tobacco products</t>
    <phoneticPr fontId="42" type="noConversion"/>
  </si>
  <si>
    <t>13 - 15: Manufacture of textiles, wearing apparel, leather and related products</t>
    <phoneticPr fontId="42" type="noConversion"/>
  </si>
  <si>
    <t>10 - 32: Manufacturing</t>
    <phoneticPr fontId="42" type="noConversion"/>
  </si>
  <si>
    <t>16: Manufacture of wood and of products of wood and cork, except furniture; manufacture of articles of straw and plaiting materials</t>
    <phoneticPr fontId="42" type="noConversion"/>
  </si>
  <si>
    <t>17: Manufacture of paper and paper products</t>
    <phoneticPr fontId="42" type="noConversion"/>
  </si>
  <si>
    <t>18: Printing and reproduction of recorded media</t>
    <phoneticPr fontId="42" type="noConversion"/>
  </si>
  <si>
    <t>19: Manufacture of coke and refined petroleum products</t>
    <phoneticPr fontId="42" type="noConversion"/>
  </si>
  <si>
    <t>20 - 21: Manufacture of chemicals and chemical products &amp; basic pharmaceutical products and pharmaceutical preparations</t>
    <phoneticPr fontId="42" type="noConversion"/>
  </si>
  <si>
    <t>22: Manufacture of rubber and plastics products</t>
    <phoneticPr fontId="42" type="noConversion"/>
  </si>
  <si>
    <t>23: Manufacture of other non-metallic mineral products</t>
    <phoneticPr fontId="42" type="noConversion"/>
  </si>
  <si>
    <t>24: Manufacture of basic metals</t>
    <phoneticPr fontId="42" type="noConversion"/>
  </si>
  <si>
    <t>29 - 30: Manufacture of motor vehicles, trailers, other transport equipment</t>
    <phoneticPr fontId="42" type="noConversion"/>
  </si>
  <si>
    <t>31 - 32: Manufacture of furniture &amp; Other manufacturing</t>
    <phoneticPr fontId="42" type="noConversion"/>
  </si>
  <si>
    <t>35 -36: Electricity, gas, steam, air conditioning, and water supply</t>
    <phoneticPr fontId="42" type="noConversion"/>
  </si>
  <si>
    <t>41 - 43: Construction</t>
    <phoneticPr fontId="42" type="noConversion"/>
  </si>
  <si>
    <t>05 - 09: Mining and quarrying</t>
    <phoneticPr fontId="42" type="noConversion"/>
  </si>
  <si>
    <t>Cars, SUV and personal light trucks</t>
    <phoneticPr fontId="42" type="noConversion"/>
  </si>
  <si>
    <t xml:space="preserve">     - gasoline (spark ignition) engine</t>
    <phoneticPr fontId="42" type="noConversion"/>
  </si>
  <si>
    <t>Buses</t>
    <phoneticPr fontId="42" type="noConversion"/>
  </si>
  <si>
    <t>Trains (MRTs/LRTs)</t>
    <phoneticPr fontId="42" type="noConversion"/>
  </si>
  <si>
    <t>Vehicle kilometres</t>
    <phoneticPr fontId="42" type="noConversion"/>
  </si>
  <si>
    <r>
      <t>Passenger-miles traveled</t>
    </r>
    <r>
      <rPr>
        <sz val="10"/>
        <color theme="1"/>
        <rFont val="Calibri"/>
        <family val="2"/>
      </rPr>
      <t>:  The total distance traveled by all passengers. It is calculated as the product of the occupancy rate in vehicles and the vehicle miles (kilometres) traveled</t>
    </r>
    <r>
      <rPr>
        <i/>
        <sz val="10"/>
        <color theme="1"/>
        <rFont val="Calibri"/>
        <family val="2"/>
      </rPr>
      <t>. Ex 1 passenger-kilometre represents the transport of one passenger over one kilometer.</t>
    </r>
    <phoneticPr fontId="42" type="noConversion"/>
  </si>
  <si>
    <t>Trains (MRTs/LRTs/Subways)</t>
    <phoneticPr fontId="42" type="noConversion"/>
  </si>
  <si>
    <t>Non-ferrous metals</t>
    <phoneticPr fontId="4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</si>
</sst>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43" formatCode="_-* #,##0.00_-;\-* #,##0.00_-;_-* &quot;-&quot;??_-;_-@_-"/>
    <numFmt numFmtId="176" formatCode="[$-3409]mmmm\ dd\,\ yyyy;@"/>
    <numFmt numFmtId="177" formatCode="#,###,##0.00;\-#,###,##0.00;0"/>
    <numFmt numFmtId="178" formatCode="#,##0.0"/>
    <numFmt numFmtId="179" formatCode="#,##0.00_ ;\-#,##0.00\ "/>
    <numFmt numFmtId="180" formatCode="0.0"/>
    <numFmt numFmtId="181" formatCode="0.00_);[Red]\(0.00\)"/>
    <numFmt numFmtId="182" formatCode="0.00_ "/>
    <numFmt numFmtId="183" formatCode="0_);[Red]\(0\)"/>
    <numFmt numFmtId="184" formatCode="0_);\(0\)"/>
    <numFmt numFmtId="185" formatCode="#,##0.00_ "/>
    <numFmt numFmtId="186" formatCode="#.##"/>
  </numFmts>
  <fonts count="94">
    <font>
      <sz val="11"/>
      <color theme="1"/>
      <name val="新細明體"/>
      <family val="2"/>
      <scheme val="minor"/>
    </font>
    <font>
      <sz val="12"/>
      <color theme="1"/>
      <name val="新細明體"/>
      <family val="2"/>
      <charset val="136"/>
      <scheme val="minor"/>
    </font>
    <font>
      <sz val="11"/>
      <color theme="1"/>
      <name val="新細明體"/>
      <family val="2"/>
      <scheme val="minor"/>
    </font>
    <font>
      <sz val="11"/>
      <name val="ＭＳ Ｐゴシック"/>
      <family val="3"/>
      <charset val="128"/>
    </font>
    <font>
      <b/>
      <sz val="20"/>
      <name val="Times New Roman"/>
      <family val="1"/>
    </font>
    <font>
      <sz val="11"/>
      <name val="Times New Roman"/>
      <family val="1"/>
    </font>
    <font>
      <b/>
      <sz val="12"/>
      <color indexed="8"/>
      <name val="Times New Roman"/>
      <family val="1"/>
    </font>
    <font>
      <b/>
      <sz val="12"/>
      <name val="Times New Roman"/>
      <family val="1"/>
    </font>
    <font>
      <u/>
      <sz val="11"/>
      <color indexed="12"/>
      <name val="ＭＳ Ｐゴシック"/>
      <family val="3"/>
      <charset val="128"/>
    </font>
    <font>
      <b/>
      <u/>
      <sz val="11"/>
      <name val="Times New Roman"/>
      <family val="1"/>
    </font>
    <font>
      <b/>
      <sz val="10"/>
      <name val="Times New Roman"/>
      <family val="1"/>
    </font>
    <font>
      <sz val="10"/>
      <name val="Arial"/>
      <family val="2"/>
    </font>
    <font>
      <sz val="10"/>
      <color indexed="9"/>
      <name val="Arial"/>
      <family val="2"/>
    </font>
    <font>
      <b/>
      <sz val="10"/>
      <color indexed="9"/>
      <name val="Arial"/>
      <family val="2"/>
    </font>
    <font>
      <u/>
      <sz val="7"/>
      <color indexed="12"/>
      <name val="MS Serif"/>
      <family val="1"/>
    </font>
    <font>
      <b/>
      <sz val="10"/>
      <name val="Arial"/>
      <family val="2"/>
    </font>
    <font>
      <sz val="10"/>
      <color indexed="8"/>
      <name val="Arial"/>
      <family val="2"/>
    </font>
    <font>
      <sz val="8"/>
      <color indexed="8"/>
      <name val="Arial"/>
      <family val="2"/>
    </font>
    <font>
      <sz val="10"/>
      <color indexed="10"/>
      <name val="Arial"/>
      <family val="2"/>
    </font>
    <font>
      <sz val="8"/>
      <color indexed="10"/>
      <name val="Arial"/>
      <family val="2"/>
    </font>
    <font>
      <i/>
      <sz val="8"/>
      <color indexed="10"/>
      <name val="Arial"/>
      <family val="2"/>
    </font>
    <font>
      <vertAlign val="superscript"/>
      <sz val="10"/>
      <name val="Arial"/>
      <family val="2"/>
    </font>
    <font>
      <sz val="8"/>
      <name val="Arial"/>
      <family val="2"/>
    </font>
    <font>
      <b/>
      <sz val="10"/>
      <color indexed="8"/>
      <name val="Arial"/>
      <family val="2"/>
    </font>
    <font>
      <b/>
      <sz val="11"/>
      <color theme="1"/>
      <name val="新細明體"/>
      <family val="2"/>
      <scheme val="minor"/>
    </font>
    <font>
      <b/>
      <sz val="8"/>
      <color indexed="8"/>
      <name val="Arial"/>
      <family val="2"/>
    </font>
    <font>
      <sz val="10"/>
      <color indexed="12"/>
      <name val="Arial"/>
      <family val="2"/>
    </font>
    <font>
      <b/>
      <sz val="10"/>
      <color indexed="12"/>
      <name val="Arial"/>
      <family val="2"/>
    </font>
    <font>
      <b/>
      <sz val="8"/>
      <name val="Arial"/>
      <family val="2"/>
    </font>
    <font>
      <sz val="11"/>
      <name val="新細明體"/>
      <family val="2"/>
      <scheme val="minor"/>
    </font>
    <font>
      <vertAlign val="superscript"/>
      <sz val="10"/>
      <color indexed="8"/>
      <name val="Arial"/>
      <family val="2"/>
    </font>
    <font>
      <sz val="11"/>
      <color theme="1"/>
      <name val="新細明體"/>
      <family val="2"/>
      <charset val="128"/>
      <scheme val="minor"/>
    </font>
    <font>
      <b/>
      <sz val="10.5"/>
      <color rgb="FFFFFFFF"/>
      <name val="Calibri"/>
      <family val="2"/>
    </font>
    <font>
      <b/>
      <sz val="10"/>
      <color theme="1"/>
      <name val="Calibri"/>
      <family val="2"/>
    </font>
    <font>
      <sz val="10"/>
      <color theme="1"/>
      <name val="Calibri"/>
      <family val="2"/>
    </font>
    <font>
      <sz val="10.5"/>
      <color theme="1"/>
      <name val="Calibri"/>
      <family val="2"/>
    </font>
    <font>
      <b/>
      <sz val="10.5"/>
      <color theme="1"/>
      <name val="Calibri"/>
      <family val="2"/>
    </font>
    <font>
      <i/>
      <sz val="10"/>
      <color theme="1"/>
      <name val="Calibri"/>
      <family val="2"/>
    </font>
    <font>
      <b/>
      <i/>
      <sz val="10.5"/>
      <color theme="1"/>
      <name val="Calibri"/>
      <family val="2"/>
    </font>
    <font>
      <b/>
      <i/>
      <sz val="10"/>
      <color indexed="8"/>
      <name val="Arial"/>
      <family val="2"/>
    </font>
    <font>
      <b/>
      <sz val="10.5"/>
      <name val="Calibri"/>
      <family val="2"/>
    </font>
    <font>
      <sz val="10.5"/>
      <name val="Calibri"/>
      <family val="2"/>
    </font>
    <font>
      <sz val="9"/>
      <name val="新細明體"/>
      <family val="3"/>
      <charset val="136"/>
      <scheme val="minor"/>
    </font>
    <font>
      <b/>
      <sz val="10"/>
      <color rgb="FFFF0000"/>
      <name val="Arial"/>
      <family val="2"/>
    </font>
    <font>
      <u/>
      <sz val="11"/>
      <color indexed="12"/>
      <name val="MS Serif"/>
      <family val="1"/>
    </font>
    <font>
      <sz val="12"/>
      <color indexed="8"/>
      <name val="新細明體"/>
      <family val="2"/>
      <scheme val="minor"/>
    </font>
    <font>
      <sz val="12"/>
      <name val="新細明體"/>
      <family val="2"/>
      <scheme val="minor"/>
    </font>
    <font>
      <sz val="12"/>
      <name val="Arial"/>
      <family val="2"/>
    </font>
    <font>
      <sz val="12"/>
      <color theme="1"/>
      <name val="新細明體"/>
      <family val="2"/>
      <scheme val="minor"/>
    </font>
    <font>
      <i/>
      <sz val="12"/>
      <name val="新細明體"/>
      <family val="2"/>
      <scheme val="minor"/>
    </font>
    <font>
      <i/>
      <sz val="12"/>
      <color indexed="8"/>
      <name val="新細明體"/>
      <family val="2"/>
      <scheme val="minor"/>
    </font>
    <font>
      <sz val="12"/>
      <color indexed="9"/>
      <name val="新細明體"/>
      <family val="2"/>
      <scheme val="minor"/>
    </font>
    <font>
      <i/>
      <sz val="12"/>
      <color indexed="9"/>
      <name val="新細明體"/>
      <family val="2"/>
      <scheme val="minor"/>
    </font>
    <font>
      <b/>
      <sz val="12"/>
      <name val="新細明體"/>
      <family val="2"/>
      <scheme val="minor"/>
    </font>
    <font>
      <sz val="12"/>
      <color indexed="8"/>
      <name val="Arial"/>
      <family val="2"/>
    </font>
    <font>
      <b/>
      <sz val="12"/>
      <name val="Arial"/>
      <family val="2"/>
    </font>
    <font>
      <b/>
      <sz val="12"/>
      <color theme="1"/>
      <name val="新細明體"/>
      <family val="2"/>
      <scheme val="minor"/>
    </font>
    <font>
      <sz val="12"/>
      <name val="新細明體"/>
      <family val="1"/>
      <charset val="136"/>
    </font>
    <font>
      <sz val="12"/>
      <color indexed="8"/>
      <name val="新細明體"/>
      <family val="1"/>
      <charset val="136"/>
      <scheme val="min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11"/>
      <name val="ＭＳ Ｐゴシック"/>
      <family val="2"/>
      <charset val="128"/>
    </font>
    <font>
      <sz val="12"/>
      <name val="Times New Roman"/>
      <family val="1"/>
    </font>
    <font>
      <b/>
      <sz val="18"/>
      <color theme="3"/>
      <name val="新細明體"/>
      <family val="2"/>
      <charset val="136"/>
      <scheme val="major"/>
    </font>
    <font>
      <sz val="12"/>
      <color rgb="FF9C6500"/>
      <name val="新細明體"/>
      <family val="2"/>
      <charset val="136"/>
      <scheme val="minor"/>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s>
  <fills count="50">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theme="0"/>
        <bgColor indexed="64"/>
      </patternFill>
    </fill>
    <fill>
      <patternFill patternType="solid">
        <fgColor indexed="10"/>
        <bgColor indexed="64"/>
      </patternFill>
    </fill>
    <fill>
      <patternFill patternType="solid">
        <fgColor rgb="FF0070C0"/>
        <bgColor indexed="64"/>
      </patternFill>
    </fill>
    <fill>
      <patternFill patternType="solid">
        <fgColor theme="2"/>
        <bgColor indexed="64"/>
      </patternFill>
    </fill>
    <fill>
      <patternFill patternType="solid">
        <fgColor rgb="FF00FFFF"/>
        <bgColor indexed="64"/>
      </patternFill>
    </fill>
    <fill>
      <patternFill patternType="solid">
        <fgColor rgb="FF99CCFF"/>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548DD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7"/>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7">
    <xf numFmtId="0" fontId="0" fillId="0" borderId="0"/>
    <xf numFmtId="43" fontId="2" fillId="0" borderId="0" applyFont="0" applyFill="0" applyBorder="0" applyAlignment="0" applyProtection="0"/>
    <xf numFmtId="0" fontId="3" fillId="0" borderId="0"/>
    <xf numFmtId="0" fontId="8"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xf numFmtId="0" fontId="31" fillId="0" borderId="0">
      <alignment vertical="center"/>
    </xf>
    <xf numFmtId="0" fontId="57" fillId="0" borderId="0">
      <alignment vertical="center"/>
    </xf>
    <xf numFmtId="0" fontId="59" fillId="0" borderId="15" applyNumberFormat="0" applyFill="0" applyAlignment="0" applyProtection="0">
      <alignment vertical="center"/>
    </xf>
    <xf numFmtId="0" fontId="60" fillId="0" borderId="16" applyNumberFormat="0" applyFill="0" applyAlignment="0" applyProtection="0">
      <alignment vertical="center"/>
    </xf>
    <xf numFmtId="0" fontId="61" fillId="0" borderId="17" applyNumberFormat="0" applyFill="0" applyAlignment="0" applyProtection="0">
      <alignment vertical="center"/>
    </xf>
    <xf numFmtId="0" fontId="61" fillId="0" borderId="0" applyNumberFormat="0" applyFill="0" applyBorder="0" applyAlignment="0" applyProtection="0">
      <alignment vertical="center"/>
    </xf>
    <xf numFmtId="0" fontId="62" fillId="19" borderId="0" applyNumberFormat="0" applyBorder="0" applyAlignment="0" applyProtection="0">
      <alignment vertical="center"/>
    </xf>
    <xf numFmtId="0" fontId="63" fillId="20" borderId="0" applyNumberFormat="0" applyBorder="0" applyAlignment="0" applyProtection="0">
      <alignment vertical="center"/>
    </xf>
    <xf numFmtId="0" fontId="64" fillId="22" borderId="18" applyNumberFormat="0" applyAlignment="0" applyProtection="0">
      <alignment vertical="center"/>
    </xf>
    <xf numFmtId="0" fontId="65" fillId="23" borderId="19" applyNumberFormat="0" applyAlignment="0" applyProtection="0">
      <alignment vertical="center"/>
    </xf>
    <xf numFmtId="0" fontId="66" fillId="23" borderId="18" applyNumberFormat="0" applyAlignment="0" applyProtection="0">
      <alignment vertical="center"/>
    </xf>
    <xf numFmtId="0" fontId="67" fillId="0" borderId="20" applyNumberFormat="0" applyFill="0" applyAlignment="0" applyProtection="0">
      <alignment vertical="center"/>
    </xf>
    <xf numFmtId="0" fontId="68" fillId="24" borderId="21" applyNumberFormat="0" applyAlignment="0" applyProtection="0">
      <alignment vertical="center"/>
    </xf>
    <xf numFmtId="0" fontId="69"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0" borderId="23" applyNumberFormat="0" applyFill="0" applyAlignment="0" applyProtection="0">
      <alignment vertical="center"/>
    </xf>
    <xf numFmtId="0" fontId="7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7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72" fillId="34"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72" fillId="38"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72" fillId="42"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72" fillId="46"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73" fillId="0" borderId="0">
      <alignment vertical="center"/>
    </xf>
    <xf numFmtId="43" fontId="73" fillId="0" borderId="0" applyFont="0" applyFill="0" applyBorder="0" applyAlignment="0" applyProtection="0">
      <alignment vertical="center"/>
    </xf>
    <xf numFmtId="0" fontId="75" fillId="0" borderId="0" applyNumberFormat="0" applyFill="0" applyBorder="0" applyAlignment="0" applyProtection="0">
      <alignment vertical="center"/>
    </xf>
    <xf numFmtId="0" fontId="76" fillId="21" borderId="0" applyNumberFormat="0" applyBorder="0" applyAlignment="0" applyProtection="0">
      <alignment vertical="center"/>
    </xf>
    <xf numFmtId="0" fontId="72" fillId="29" borderId="0" applyNumberFormat="0" applyBorder="0" applyAlignment="0" applyProtection="0">
      <alignment vertical="center"/>
    </xf>
    <xf numFmtId="0" fontId="72" fillId="33" borderId="0" applyNumberFormat="0" applyBorder="0" applyAlignment="0" applyProtection="0">
      <alignment vertical="center"/>
    </xf>
    <xf numFmtId="0" fontId="72" fillId="37" borderId="0" applyNumberFormat="0" applyBorder="0" applyAlignment="0" applyProtection="0">
      <alignment vertical="center"/>
    </xf>
    <xf numFmtId="0" fontId="72" fillId="41" borderId="0" applyNumberFormat="0" applyBorder="0" applyAlignment="0" applyProtection="0">
      <alignment vertical="center"/>
    </xf>
    <xf numFmtId="0" fontId="72" fillId="45" borderId="0" applyNumberFormat="0" applyBorder="0" applyAlignment="0" applyProtection="0">
      <alignment vertical="center"/>
    </xf>
    <xf numFmtId="0" fontId="72" fillId="49" borderId="0" applyNumberFormat="0" applyBorder="0" applyAlignment="0" applyProtection="0">
      <alignment vertical="center"/>
    </xf>
    <xf numFmtId="0" fontId="1" fillId="0" borderId="0">
      <alignment vertical="center"/>
    </xf>
    <xf numFmtId="0" fontId="1" fillId="25" borderId="22" applyNumberFormat="0" applyFont="0" applyAlignment="0" applyProtection="0">
      <alignment vertical="center"/>
    </xf>
    <xf numFmtId="0" fontId="57" fillId="0" borderId="0">
      <alignment vertical="center"/>
    </xf>
    <xf numFmtId="0" fontId="77" fillId="27" borderId="0" applyNumberFormat="0" applyBorder="0" applyAlignment="0" applyProtection="0">
      <alignment vertical="center"/>
    </xf>
    <xf numFmtId="0" fontId="77" fillId="31" borderId="0" applyNumberFormat="0" applyBorder="0" applyAlignment="0" applyProtection="0">
      <alignment vertical="center"/>
    </xf>
    <xf numFmtId="0" fontId="77" fillId="35" borderId="0" applyNumberFormat="0" applyBorder="0" applyAlignment="0" applyProtection="0">
      <alignment vertical="center"/>
    </xf>
    <xf numFmtId="0" fontId="77" fillId="39" borderId="0" applyNumberFormat="0" applyBorder="0" applyAlignment="0" applyProtection="0">
      <alignment vertical="center"/>
    </xf>
    <xf numFmtId="0" fontId="77" fillId="43" borderId="0" applyNumberFormat="0" applyBorder="0" applyAlignment="0" applyProtection="0">
      <alignment vertical="center"/>
    </xf>
    <xf numFmtId="0" fontId="77" fillId="47" borderId="0" applyNumberFormat="0" applyBorder="0" applyAlignment="0" applyProtection="0">
      <alignment vertical="center"/>
    </xf>
    <xf numFmtId="0" fontId="77" fillId="28" borderId="0" applyNumberFormat="0" applyBorder="0" applyAlignment="0" applyProtection="0">
      <alignment vertical="center"/>
    </xf>
    <xf numFmtId="0" fontId="77" fillId="32" borderId="0" applyNumberFormat="0" applyBorder="0" applyAlignment="0" applyProtection="0">
      <alignment vertical="center"/>
    </xf>
    <xf numFmtId="0" fontId="77" fillId="36" borderId="0" applyNumberFormat="0" applyBorder="0" applyAlignment="0" applyProtection="0">
      <alignment vertical="center"/>
    </xf>
    <xf numFmtId="0" fontId="77" fillId="40" borderId="0" applyNumberFormat="0" applyBorder="0" applyAlignment="0" applyProtection="0">
      <alignment vertical="center"/>
    </xf>
    <xf numFmtId="0" fontId="77" fillId="44" borderId="0" applyNumberFormat="0" applyBorder="0" applyAlignment="0" applyProtection="0">
      <alignment vertical="center"/>
    </xf>
    <xf numFmtId="0" fontId="77" fillId="48" borderId="0" applyNumberFormat="0" applyBorder="0" applyAlignment="0" applyProtection="0">
      <alignment vertical="center"/>
    </xf>
    <xf numFmtId="0" fontId="78" fillId="29" borderId="0" applyNumberFormat="0" applyBorder="0" applyAlignment="0" applyProtection="0">
      <alignment vertical="center"/>
    </xf>
    <xf numFmtId="0" fontId="78" fillId="33" borderId="0" applyNumberFormat="0" applyBorder="0" applyAlignment="0" applyProtection="0">
      <alignment vertical="center"/>
    </xf>
    <xf numFmtId="0" fontId="78" fillId="37" borderId="0" applyNumberFormat="0" applyBorder="0" applyAlignment="0" applyProtection="0">
      <alignment vertical="center"/>
    </xf>
    <xf numFmtId="0" fontId="78" fillId="41" borderId="0" applyNumberFormat="0" applyBorder="0" applyAlignment="0" applyProtection="0">
      <alignment vertical="center"/>
    </xf>
    <xf numFmtId="0" fontId="78" fillId="45" borderId="0" applyNumberFormat="0" applyBorder="0" applyAlignment="0" applyProtection="0">
      <alignment vertical="center"/>
    </xf>
    <xf numFmtId="0" fontId="78" fillId="49" borderId="0" applyNumberFormat="0" applyBorder="0" applyAlignment="0" applyProtection="0">
      <alignment vertical="center"/>
    </xf>
    <xf numFmtId="0" fontId="74" fillId="0" borderId="0"/>
    <xf numFmtId="0" fontId="77" fillId="0" borderId="0">
      <alignment vertical="center"/>
    </xf>
    <xf numFmtId="41" fontId="57" fillId="0" borderId="0" applyFont="0" applyFill="0" applyBorder="0" applyAlignment="0" applyProtection="0">
      <alignment vertical="center"/>
    </xf>
    <xf numFmtId="0" fontId="79" fillId="21" borderId="0" applyNumberFormat="0" applyBorder="0" applyAlignment="0" applyProtection="0">
      <alignment vertical="center"/>
    </xf>
    <xf numFmtId="0" fontId="80" fillId="0" borderId="23" applyNumberFormat="0" applyFill="0" applyAlignment="0" applyProtection="0">
      <alignment vertical="center"/>
    </xf>
    <xf numFmtId="0" fontId="81" fillId="19" borderId="0" applyNumberFormat="0" applyBorder="0" applyAlignment="0" applyProtection="0">
      <alignment vertical="center"/>
    </xf>
    <xf numFmtId="0" fontId="82" fillId="23" borderId="18" applyNumberFormat="0" applyAlignment="0" applyProtection="0">
      <alignment vertical="center"/>
    </xf>
    <xf numFmtId="0" fontId="83" fillId="0" borderId="20" applyNumberFormat="0" applyFill="0" applyAlignment="0" applyProtection="0">
      <alignment vertical="center"/>
    </xf>
    <xf numFmtId="0" fontId="77" fillId="25" borderId="22" applyNumberFormat="0" applyFont="0" applyAlignment="0" applyProtection="0">
      <alignment vertical="center"/>
    </xf>
    <xf numFmtId="0" fontId="84" fillId="0" borderId="0" applyNumberFormat="0" applyFill="0" applyBorder="0" applyAlignment="0" applyProtection="0">
      <alignment vertical="center"/>
    </xf>
    <xf numFmtId="0" fontId="78" fillId="26" borderId="0" applyNumberFormat="0" applyBorder="0" applyAlignment="0" applyProtection="0">
      <alignment vertical="center"/>
    </xf>
    <xf numFmtId="0" fontId="78" fillId="30" borderId="0" applyNumberFormat="0" applyBorder="0" applyAlignment="0" applyProtection="0">
      <alignment vertical="center"/>
    </xf>
    <xf numFmtId="0" fontId="78" fillId="34" borderId="0" applyNumberFormat="0" applyBorder="0" applyAlignment="0" applyProtection="0">
      <alignment vertical="center"/>
    </xf>
    <xf numFmtId="0" fontId="78" fillId="38" borderId="0" applyNumberFormat="0" applyBorder="0" applyAlignment="0" applyProtection="0">
      <alignment vertical="center"/>
    </xf>
    <xf numFmtId="0" fontId="78" fillId="42" borderId="0" applyNumberFormat="0" applyBorder="0" applyAlignment="0" applyProtection="0">
      <alignment vertical="center"/>
    </xf>
    <xf numFmtId="0" fontId="78" fillId="46" borderId="0" applyNumberFormat="0" applyBorder="0" applyAlignment="0" applyProtection="0">
      <alignment vertical="center"/>
    </xf>
    <xf numFmtId="0" fontId="86" fillId="0" borderId="15" applyNumberFormat="0" applyFill="0" applyAlignment="0" applyProtection="0">
      <alignment vertical="center"/>
    </xf>
    <xf numFmtId="0" fontId="87" fillId="0" borderId="16" applyNumberFormat="0" applyFill="0" applyAlignment="0" applyProtection="0">
      <alignment vertical="center"/>
    </xf>
    <xf numFmtId="0" fontId="88" fillId="0" borderId="17" applyNumberFormat="0" applyFill="0" applyAlignment="0" applyProtection="0">
      <alignment vertical="center"/>
    </xf>
    <xf numFmtId="0" fontId="88"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9" fillId="22" borderId="18" applyNumberFormat="0" applyAlignment="0" applyProtection="0">
      <alignment vertical="center"/>
    </xf>
    <xf numFmtId="0" fontId="90" fillId="23" borderId="19" applyNumberFormat="0" applyAlignment="0" applyProtection="0">
      <alignment vertical="center"/>
    </xf>
    <xf numFmtId="0" fontId="91" fillId="24" borderId="21" applyNumberFormat="0" applyAlignment="0" applyProtection="0">
      <alignment vertical="center"/>
    </xf>
    <xf numFmtId="0" fontId="92" fillId="20" borderId="0" applyNumberFormat="0" applyBorder="0" applyAlignment="0" applyProtection="0">
      <alignment vertical="center"/>
    </xf>
    <xf numFmtId="0" fontId="93" fillId="0" borderId="0" applyNumberFormat="0" applyFill="0" applyBorder="0" applyAlignment="0" applyProtection="0">
      <alignment vertical="center"/>
    </xf>
  </cellStyleXfs>
  <cellXfs count="383">
    <xf numFmtId="0" fontId="0" fillId="0" borderId="0" xfId="0"/>
    <xf numFmtId="0" fontId="4" fillId="2" borderId="0" xfId="2" applyFont="1" applyFill="1" applyAlignment="1" applyProtection="1">
      <alignment horizontal="left"/>
    </xf>
    <xf numFmtId="0" fontId="5" fillId="2" borderId="0" xfId="2" applyFont="1" applyFill="1" applyProtection="1"/>
    <xf numFmtId="0" fontId="5" fillId="0" borderId="0" xfId="2" applyFont="1" applyProtection="1">
      <protection locked="0"/>
    </xf>
    <xf numFmtId="0" fontId="6" fillId="2" borderId="0" xfId="2" applyFont="1" applyFill="1" applyProtection="1"/>
    <xf numFmtId="0" fontId="7" fillId="0" borderId="1" xfId="2" quotePrefix="1" applyFont="1" applyFill="1" applyBorder="1" applyAlignment="1" applyProtection="1">
      <alignment horizontal="right"/>
    </xf>
    <xf numFmtId="0" fontId="5" fillId="0" borderId="1" xfId="2" applyFont="1" applyFill="1" applyBorder="1" applyProtection="1">
      <protection locked="0"/>
    </xf>
    <xf numFmtId="0" fontId="7" fillId="0" borderId="1" xfId="2" applyFont="1" applyFill="1" applyBorder="1" applyAlignment="1" applyProtection="1">
      <alignment horizontal="right"/>
    </xf>
    <xf numFmtId="0" fontId="5" fillId="0" borderId="1" xfId="2" applyFont="1" applyFill="1" applyBorder="1" applyAlignment="1" applyProtection="1">
      <alignment horizontal="left"/>
      <protection locked="0"/>
    </xf>
    <xf numFmtId="176" fontId="5" fillId="0" borderId="1" xfId="2" applyNumberFormat="1" applyFont="1" applyFill="1" applyBorder="1" applyProtection="1">
      <protection locked="0"/>
    </xf>
    <xf numFmtId="0" fontId="10" fillId="2" borderId="0" xfId="2" applyFont="1" applyFill="1" applyProtection="1"/>
    <xf numFmtId="0" fontId="11" fillId="3" borderId="0" xfId="0" applyFont="1" applyFill="1" applyAlignment="1">
      <alignment vertical="center"/>
    </xf>
    <xf numFmtId="0" fontId="11" fillId="0" borderId="0" xfId="0" applyFont="1" applyFill="1" applyAlignment="1">
      <alignment vertical="center"/>
    </xf>
    <xf numFmtId="0" fontId="11" fillId="4" borderId="0" xfId="0" applyFont="1" applyFill="1" applyAlignment="1" applyProtection="1">
      <alignment horizontal="center" vertical="center"/>
      <protection locked="0"/>
    </xf>
    <xf numFmtId="0" fontId="11" fillId="2" borderId="0" xfId="0" applyFont="1" applyFill="1" applyAlignment="1">
      <alignment horizontal="center" vertical="center"/>
    </xf>
    <xf numFmtId="0" fontId="11" fillId="2" borderId="0" xfId="0" applyFont="1" applyFill="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2" fillId="2" borderId="0" xfId="0" applyFont="1" applyFill="1" applyAlignment="1">
      <alignment vertical="center"/>
    </xf>
    <xf numFmtId="0" fontId="11" fillId="2" borderId="0" xfId="0" applyFont="1" applyFill="1" applyAlignment="1" applyProtection="1">
      <alignment horizontal="center" vertical="center"/>
      <protection locked="0"/>
    </xf>
    <xf numFmtId="0" fontId="11" fillId="2" borderId="0" xfId="0" applyFont="1" applyFill="1" applyAlignment="1" applyProtection="1">
      <alignment vertical="center"/>
      <protection locked="0"/>
    </xf>
    <xf numFmtId="0" fontId="12" fillId="2" borderId="0" xfId="0" applyFont="1" applyFill="1" applyAlignment="1">
      <alignment horizontal="center" vertical="center"/>
    </xf>
    <xf numFmtId="0" fontId="0" fillId="0" borderId="0" xfId="0" applyAlignment="1">
      <alignment vertical="center"/>
    </xf>
    <xf numFmtId="49" fontId="16" fillId="0" borderId="0" xfId="0" applyNumberFormat="1" applyFont="1" applyFill="1" applyBorder="1" applyAlignment="1">
      <alignment horizontal="center"/>
    </xf>
    <xf numFmtId="0" fontId="16" fillId="0" borderId="0" xfId="4" applyFont="1" applyFill="1" applyBorder="1" applyAlignment="1" applyProtection="1">
      <alignment horizontal="left"/>
    </xf>
    <xf numFmtId="0" fontId="11" fillId="0" borderId="0" xfId="0" applyFont="1"/>
    <xf numFmtId="0" fontId="0" fillId="0" borderId="0" xfId="0" applyAlignment="1" applyProtection="1">
      <alignment horizontal="left"/>
      <protection locked="0"/>
    </xf>
    <xf numFmtId="0" fontId="16" fillId="0" borderId="0" xfId="0" applyFont="1" applyFill="1" applyBorder="1" applyAlignment="1">
      <alignment horizontal="center" vertical="center"/>
    </xf>
    <xf numFmtId="0" fontId="16" fillId="0" borderId="0" xfId="4" applyFont="1" applyFill="1" applyBorder="1" applyAlignment="1" applyProtection="1">
      <alignment horizontal="left"/>
      <protection locked="0"/>
    </xf>
    <xf numFmtId="0" fontId="22" fillId="0" borderId="0" xfId="0" applyFont="1" applyAlignment="1">
      <alignment horizontal="right"/>
    </xf>
    <xf numFmtId="49" fontId="13" fillId="6" borderId="0" xfId="0" applyNumberFormat="1" applyFont="1" applyFill="1" applyAlignment="1">
      <alignment horizontal="center"/>
    </xf>
    <xf numFmtId="0" fontId="13" fillId="6" borderId="0" xfId="4" applyFont="1" applyFill="1" applyBorder="1" applyAlignment="1" applyProtection="1">
      <alignment horizontal="right" vertical="center"/>
    </xf>
    <xf numFmtId="0" fontId="11" fillId="6" borderId="0" xfId="0" applyFont="1" applyFill="1"/>
    <xf numFmtId="49" fontId="18" fillId="6" borderId="0" xfId="0" applyNumberFormat="1" applyFont="1" applyFill="1" applyAlignment="1">
      <alignment horizontal="center"/>
    </xf>
    <xf numFmtId="0" fontId="19" fillId="6" borderId="0" xfId="0" applyFont="1" applyFill="1" applyAlignment="1">
      <alignment horizontal="right"/>
    </xf>
    <xf numFmtId="0" fontId="20" fillId="6" borderId="0" xfId="0" applyFont="1" applyFill="1" applyAlignment="1">
      <alignment horizontal="right"/>
    </xf>
    <xf numFmtId="178" fontId="11" fillId="2" borderId="0" xfId="0" applyNumberFormat="1" applyFont="1" applyFill="1" applyAlignment="1">
      <alignment vertical="center"/>
    </xf>
    <xf numFmtId="178" fontId="11" fillId="0" borderId="0" xfId="0" applyNumberFormat="1" applyFont="1" applyAlignment="1" applyProtection="1">
      <alignment vertical="center"/>
      <protection locked="0"/>
    </xf>
    <xf numFmtId="178" fontId="11" fillId="2" borderId="0" xfId="0" applyNumberFormat="1" applyFont="1" applyFill="1" applyAlignment="1" applyProtection="1">
      <alignment vertical="center"/>
      <protection locked="0"/>
    </xf>
    <xf numFmtId="178" fontId="12" fillId="2" borderId="0" xfId="0" applyNumberFormat="1" applyFont="1" applyFill="1" applyAlignment="1">
      <alignment vertical="center"/>
    </xf>
    <xf numFmtId="0" fontId="0" fillId="0" borderId="0" xfId="0" applyAlignment="1">
      <alignment horizontal="left" indent="2"/>
    </xf>
    <xf numFmtId="0" fontId="15" fillId="3" borderId="0" xfId="0" applyFont="1" applyFill="1" applyAlignment="1">
      <alignment horizontal="left" vertical="center"/>
    </xf>
    <xf numFmtId="0" fontId="0" fillId="8" borderId="0" xfId="0" applyFill="1"/>
    <xf numFmtId="0" fontId="11" fillId="8" borderId="0" xfId="0" applyFont="1" applyFill="1" applyAlignment="1">
      <alignment horizontal="center" vertical="center"/>
    </xf>
    <xf numFmtId="0" fontId="11" fillId="8" borderId="0" xfId="0" applyFont="1" applyFill="1" applyAlignment="1">
      <alignment horizontal="left" vertical="center"/>
    </xf>
    <xf numFmtId="49" fontId="23" fillId="9" borderId="0" xfId="0" applyNumberFormat="1" applyFont="1" applyFill="1" applyAlignment="1"/>
    <xf numFmtId="178" fontId="25" fillId="9" borderId="0" xfId="0" applyNumberFormat="1" applyFont="1" applyFill="1" applyAlignment="1">
      <alignment horizontal="right"/>
    </xf>
    <xf numFmtId="0" fontId="0" fillId="9" borderId="0" xfId="0" applyFill="1"/>
    <xf numFmtId="0" fontId="15" fillId="9" borderId="0" xfId="0" applyFont="1" applyFill="1" applyBorder="1"/>
    <xf numFmtId="0" fontId="26" fillId="0" borderId="0" xfId="0" applyFont="1" applyFill="1"/>
    <xf numFmtId="0" fontId="16" fillId="0" borderId="0" xfId="0" applyFont="1" applyFill="1" applyBorder="1"/>
    <xf numFmtId="178" fontId="17" fillId="0" borderId="0" xfId="0" applyNumberFormat="1" applyFont="1" applyFill="1" applyAlignment="1">
      <alignment horizontal="right"/>
    </xf>
    <xf numFmtId="0" fontId="0" fillId="0" borderId="0" xfId="0" applyFill="1"/>
    <xf numFmtId="177" fontId="17" fillId="0" borderId="0" xfId="0" applyNumberFormat="1" applyFont="1" applyFill="1" applyAlignment="1">
      <alignment horizontal="right"/>
    </xf>
    <xf numFmtId="3" fontId="16" fillId="0" borderId="0" xfId="0" applyNumberFormat="1" applyFont="1" applyFill="1" applyBorder="1" applyAlignment="1" applyProtection="1">
      <alignment horizontal="left"/>
    </xf>
    <xf numFmtId="0" fontId="0" fillId="10" borderId="0" xfId="0" applyFill="1"/>
    <xf numFmtId="0" fontId="27" fillId="10" borderId="0" xfId="0" applyFont="1" applyFill="1"/>
    <xf numFmtId="49" fontId="23" fillId="10" borderId="0" xfId="0" applyNumberFormat="1" applyFont="1" applyFill="1" applyAlignment="1"/>
    <xf numFmtId="49" fontId="23" fillId="10" borderId="0" xfId="0" applyNumberFormat="1" applyFont="1" applyFill="1" applyAlignment="1">
      <alignment horizontal="center"/>
    </xf>
    <xf numFmtId="177" fontId="25" fillId="10" borderId="0" xfId="0" applyNumberFormat="1" applyFont="1" applyFill="1" applyAlignment="1">
      <alignment horizontal="right"/>
    </xf>
    <xf numFmtId="49" fontId="23" fillId="0" borderId="0" xfId="0" applyNumberFormat="1" applyFont="1" applyFill="1" applyAlignment="1"/>
    <xf numFmtId="0" fontId="11" fillId="0" borderId="0" xfId="0" applyFont="1" applyFill="1" applyBorder="1"/>
    <xf numFmtId="0" fontId="11" fillId="0" borderId="0" xfId="0" applyFont="1" applyFill="1" applyBorder="1" applyProtection="1">
      <protection locked="0"/>
    </xf>
    <xf numFmtId="178" fontId="22" fillId="0" borderId="0" xfId="0" applyNumberFormat="1" applyFont="1" applyFill="1" applyAlignment="1" applyProtection="1">
      <alignment horizontal="right"/>
      <protection locked="0"/>
    </xf>
    <xf numFmtId="3" fontId="11" fillId="0" borderId="0" xfId="0" applyNumberFormat="1" applyFont="1" applyFill="1" applyBorder="1" applyAlignment="1" applyProtection="1">
      <alignment horizontal="left"/>
    </xf>
    <xf numFmtId="3" fontId="11" fillId="0" borderId="0" xfId="0" applyNumberFormat="1" applyFont="1" applyFill="1" applyBorder="1" applyAlignment="1" applyProtection="1">
      <alignment horizontal="left"/>
      <protection locked="0"/>
    </xf>
    <xf numFmtId="0" fontId="26" fillId="10" borderId="0" xfId="0" applyFont="1" applyFill="1"/>
    <xf numFmtId="0" fontId="11" fillId="10" borderId="0" xfId="0" applyFont="1" applyFill="1" applyAlignment="1" applyProtection="1">
      <alignment vertical="center"/>
      <protection locked="0"/>
    </xf>
    <xf numFmtId="0" fontId="24" fillId="8" borderId="0" xfId="0" applyFont="1" applyFill="1"/>
    <xf numFmtId="49" fontId="15" fillId="9" borderId="0" xfId="0" applyNumberFormat="1" applyFont="1" applyFill="1" applyBorder="1" applyAlignment="1">
      <alignment horizontal="center"/>
    </xf>
    <xf numFmtId="178" fontId="15" fillId="3" borderId="0" xfId="0" applyNumberFormat="1" applyFont="1" applyFill="1" applyAlignment="1">
      <alignment horizontal="center" vertical="center"/>
    </xf>
    <xf numFmtId="0" fontId="0" fillId="0" borderId="0" xfId="0" applyFill="1" applyAlignment="1">
      <alignment horizontal="center"/>
    </xf>
    <xf numFmtId="49" fontId="13" fillId="0" borderId="0" xfId="0" applyNumberFormat="1" applyFont="1" applyFill="1" applyBorder="1" applyAlignment="1">
      <alignment horizontal="center"/>
    </xf>
    <xf numFmtId="0" fontId="23" fillId="0" borderId="0" xfId="0" applyFont="1" applyFill="1" applyBorder="1" applyAlignment="1"/>
    <xf numFmtId="178" fontId="22" fillId="0" borderId="0" xfId="0" applyNumberFormat="1" applyFont="1" applyFill="1" applyBorder="1" applyAlignment="1">
      <alignment horizontal="right"/>
    </xf>
    <xf numFmtId="0" fontId="13" fillId="0" borderId="0" xfId="0" applyFont="1" applyFill="1" applyBorder="1"/>
    <xf numFmtId="0" fontId="15" fillId="9" borderId="0" xfId="0" applyFont="1" applyFill="1" applyBorder="1" applyAlignment="1">
      <alignment horizontal="center" vertical="center"/>
    </xf>
    <xf numFmtId="178" fontId="28" fillId="9" borderId="0" xfId="0" applyNumberFormat="1" applyFont="1" applyFill="1" applyBorder="1" applyAlignment="1">
      <alignment horizontal="right"/>
    </xf>
    <xf numFmtId="178" fontId="22" fillId="9" borderId="0" xfId="0" applyNumberFormat="1" applyFont="1" applyFill="1" applyBorder="1" applyAlignment="1">
      <alignment horizontal="right"/>
    </xf>
    <xf numFmtId="0" fontId="13" fillId="9" borderId="0" xfId="0" applyFont="1" applyFill="1" applyBorder="1"/>
    <xf numFmtId="178" fontId="17" fillId="0" borderId="0" xfId="0" applyNumberFormat="1" applyFont="1" applyFill="1" applyBorder="1" applyAlignment="1" applyProtection="1">
      <alignment horizontal="right"/>
      <protection locked="0"/>
    </xf>
    <xf numFmtId="3" fontId="16" fillId="0" borderId="0" xfId="0" applyNumberFormat="1" applyFont="1" applyFill="1" applyBorder="1" applyAlignment="1" applyProtection="1">
      <alignment horizontal="left"/>
      <protection locked="0"/>
    </xf>
    <xf numFmtId="0" fontId="0" fillId="9" borderId="0" xfId="0" applyFill="1" applyAlignment="1">
      <alignment horizontal="center"/>
    </xf>
    <xf numFmtId="0" fontId="29" fillId="0" borderId="0" xfId="0" applyFont="1" applyFill="1"/>
    <xf numFmtId="0" fontId="29" fillId="9" borderId="0" xfId="0" applyFont="1" applyFill="1"/>
    <xf numFmtId="0" fontId="15" fillId="9" borderId="0" xfId="0" applyFont="1" applyFill="1" applyBorder="1" applyAlignment="1">
      <alignment wrapText="1"/>
    </xf>
    <xf numFmtId="0" fontId="23" fillId="0" borderId="0" xfId="0" applyFont="1" applyFill="1" applyBorder="1" applyAlignment="1" applyProtection="1">
      <protection locked="0"/>
    </xf>
    <xf numFmtId="0" fontId="15" fillId="9" borderId="0" xfId="0" applyFont="1" applyFill="1" applyBorder="1" applyAlignment="1">
      <alignment horizontal="center"/>
    </xf>
    <xf numFmtId="49" fontId="12" fillId="0" borderId="0" xfId="0" applyNumberFormat="1" applyFont="1" applyFill="1" applyBorder="1" applyAlignment="1" applyProtection="1">
      <alignment horizontal="left"/>
      <protection locked="0"/>
    </xf>
    <xf numFmtId="0" fontId="11" fillId="0" borderId="0" xfId="0" applyFont="1" applyFill="1"/>
    <xf numFmtId="0" fontId="11" fillId="7" borderId="0" xfId="4" quotePrefix="1" applyFont="1" applyFill="1" applyAlignment="1" applyProtection="1">
      <alignment horizontal="left"/>
      <protection locked="0"/>
    </xf>
    <xf numFmtId="0" fontId="11" fillId="3" borderId="0" xfId="0" applyFont="1" applyFill="1" applyAlignment="1">
      <alignment horizontal="center" vertical="center"/>
    </xf>
    <xf numFmtId="49" fontId="15" fillId="9" borderId="0" xfId="0" applyNumberFormat="1" applyFont="1" applyFill="1" applyBorder="1" applyAlignment="1">
      <alignment horizontal="center" wrapText="1"/>
    </xf>
    <xf numFmtId="49" fontId="15" fillId="9" borderId="0" xfId="0" applyNumberFormat="1" applyFont="1" applyFill="1" applyBorder="1" applyAlignment="1">
      <alignment horizontal="left"/>
    </xf>
    <xf numFmtId="49" fontId="23" fillId="11" borderId="0" xfId="0" applyNumberFormat="1" applyFont="1" applyFill="1" applyBorder="1" applyAlignment="1">
      <alignment horizontal="left"/>
    </xf>
    <xf numFmtId="49" fontId="23" fillId="11" borderId="0" xfId="0" applyNumberFormat="1" applyFont="1" applyFill="1" applyBorder="1" applyAlignment="1">
      <alignment horizontal="center"/>
    </xf>
    <xf numFmtId="0" fontId="11" fillId="10" borderId="0" xfId="0" applyFont="1" applyFill="1" applyBorder="1"/>
    <xf numFmtId="4" fontId="0" fillId="10" borderId="0" xfId="0" applyNumberFormat="1" applyFill="1"/>
    <xf numFmtId="0" fontId="0" fillId="12" borderId="0" xfId="0" applyFill="1"/>
    <xf numFmtId="0" fontId="11" fillId="12" borderId="0" xfId="0" applyFont="1" applyFill="1" applyBorder="1"/>
    <xf numFmtId="0" fontId="16" fillId="0" borderId="0" xfId="0" applyFont="1" applyFill="1" applyBorder="1" applyAlignment="1"/>
    <xf numFmtId="0" fontId="2" fillId="0" borderId="0" xfId="5"/>
    <xf numFmtId="0" fontId="32" fillId="6" borderId="3" xfId="5" applyFont="1" applyFill="1" applyBorder="1" applyAlignment="1">
      <alignment horizontal="center" vertical="center" wrapText="1"/>
    </xf>
    <xf numFmtId="0" fontId="32" fillId="6" borderId="5" xfId="5" applyFont="1" applyFill="1" applyBorder="1" applyAlignment="1">
      <alignment horizontal="center" vertical="center" wrapText="1"/>
    </xf>
    <xf numFmtId="0" fontId="35" fillId="0" borderId="6" xfId="5" applyFont="1" applyBorder="1" applyAlignment="1">
      <alignment horizontal="left" vertical="center" wrapText="1"/>
    </xf>
    <xf numFmtId="0" fontId="34" fillId="0" borderId="5" xfId="5" applyFont="1" applyBorder="1" applyAlignment="1">
      <alignment horizontal="justify" vertical="center" wrapText="1"/>
    </xf>
    <xf numFmtId="0" fontId="34" fillId="0" borderId="6" xfId="5" applyFont="1" applyBorder="1" applyAlignment="1">
      <alignment horizontal="justify" vertical="center" wrapText="1"/>
    </xf>
    <xf numFmtId="0" fontId="2" fillId="0" borderId="6" xfId="5" applyBorder="1" applyAlignment="1">
      <alignment vertical="center" wrapText="1"/>
    </xf>
    <xf numFmtId="0" fontId="2" fillId="0" borderId="5" xfId="5" applyBorder="1" applyAlignment="1">
      <alignment vertical="center" wrapText="1"/>
    </xf>
    <xf numFmtId="0" fontId="33" fillId="0" borderId="6" xfId="5" applyFont="1" applyBorder="1" applyAlignment="1">
      <alignment horizontal="justify" vertical="center" wrapText="1"/>
    </xf>
    <xf numFmtId="0" fontId="35" fillId="0" borderId="5" xfId="5" applyFont="1" applyBorder="1" applyAlignment="1">
      <alignment horizontal="justify" vertical="center" wrapText="1"/>
    </xf>
    <xf numFmtId="0" fontId="34" fillId="0" borderId="6" xfId="5" applyFont="1" applyBorder="1" applyAlignment="1">
      <alignment vertical="center" wrapText="1"/>
    </xf>
    <xf numFmtId="0" fontId="34" fillId="0" borderId="5" xfId="5" applyFont="1" applyBorder="1" applyAlignment="1">
      <alignment vertical="center" wrapText="1"/>
    </xf>
    <xf numFmtId="0" fontId="2" fillId="0" borderId="7" xfId="5" applyBorder="1" applyAlignment="1">
      <alignment vertical="top" wrapText="1"/>
    </xf>
    <xf numFmtId="0" fontId="2" fillId="0" borderId="4" xfId="5" applyBorder="1" applyAlignment="1">
      <alignment vertical="top" wrapText="1"/>
    </xf>
    <xf numFmtId="0" fontId="32" fillId="13" borderId="4" xfId="5" applyFont="1" applyFill="1" applyBorder="1" applyAlignment="1">
      <alignment horizontal="center" vertical="center" wrapText="1"/>
    </xf>
    <xf numFmtId="0" fontId="32" fillId="13" borderId="5" xfId="5" applyFont="1" applyFill="1" applyBorder="1" applyAlignment="1">
      <alignment horizontal="center" vertical="center" wrapText="1"/>
    </xf>
    <xf numFmtId="0" fontId="37" fillId="0" borderId="5" xfId="5" applyFont="1" applyBorder="1" applyAlignment="1">
      <alignment vertical="center" wrapText="1"/>
    </xf>
    <xf numFmtId="0" fontId="36" fillId="0" borderId="6" xfId="5" applyFont="1" applyBorder="1" applyAlignment="1">
      <alignment horizontal="center" vertical="center" wrapText="1"/>
    </xf>
    <xf numFmtId="0" fontId="33" fillId="0" borderId="6" xfId="5" applyFont="1" applyBorder="1" applyAlignment="1">
      <alignment vertical="center" wrapText="1"/>
    </xf>
    <xf numFmtId="0" fontId="37" fillId="0" borderId="6" xfId="5" applyFont="1" applyBorder="1" applyAlignment="1">
      <alignment vertical="center" wrapText="1"/>
    </xf>
    <xf numFmtId="0" fontId="33" fillId="0" borderId="5" xfId="5" applyFont="1" applyBorder="1" applyAlignment="1">
      <alignment vertical="center" wrapText="1"/>
    </xf>
    <xf numFmtId="0" fontId="0" fillId="14" borderId="0" xfId="0" applyFill="1"/>
    <xf numFmtId="0" fontId="11" fillId="14" borderId="0" xfId="0" applyFont="1" applyFill="1"/>
    <xf numFmtId="0" fontId="15" fillId="14" borderId="0" xfId="0" applyFont="1" applyFill="1"/>
    <xf numFmtId="49" fontId="15" fillId="14" borderId="0" xfId="0" applyNumberFormat="1" applyFont="1" applyFill="1" applyAlignment="1">
      <alignment horizontal="center"/>
    </xf>
    <xf numFmtId="0" fontId="33" fillId="0" borderId="2" xfId="5" applyFont="1" applyBorder="1" applyAlignment="1">
      <alignment horizontal="justify" vertical="center" wrapText="1"/>
    </xf>
    <xf numFmtId="0" fontId="33" fillId="0" borderId="7" xfId="5" applyFont="1" applyBorder="1" applyAlignment="1">
      <alignment horizontal="justify" vertical="center" wrapText="1"/>
    </xf>
    <xf numFmtId="0" fontId="33" fillId="0" borderId="4" xfId="5" applyFont="1" applyBorder="1" applyAlignment="1">
      <alignment horizontal="justify" vertical="center" wrapText="1"/>
    </xf>
    <xf numFmtId="0" fontId="34" fillId="0" borderId="2" xfId="5" applyFont="1" applyBorder="1" applyAlignment="1">
      <alignment horizontal="justify" vertical="center" wrapText="1"/>
    </xf>
    <xf numFmtId="0" fontId="36" fillId="0" borderId="2" xfId="5" applyFont="1" applyBorder="1" applyAlignment="1">
      <alignment horizontal="center" vertical="center" wrapText="1"/>
    </xf>
    <xf numFmtId="0" fontId="33" fillId="0" borderId="2" xfId="5" applyFont="1" applyBorder="1" applyAlignment="1">
      <alignment vertical="center" wrapText="1"/>
    </xf>
    <xf numFmtId="0" fontId="33" fillId="0" borderId="7" xfId="5" applyFont="1" applyBorder="1" applyAlignment="1">
      <alignment vertical="center" wrapText="1"/>
    </xf>
    <xf numFmtId="0" fontId="33" fillId="0" borderId="4" xfId="5" applyFont="1" applyBorder="1" applyAlignment="1">
      <alignment vertical="center" wrapText="1"/>
    </xf>
    <xf numFmtId="0" fontId="36" fillId="0" borderId="7" xfId="5" applyFont="1" applyBorder="1" applyAlignment="1">
      <alignment horizontal="center" vertical="center" wrapText="1"/>
    </xf>
    <xf numFmtId="0" fontId="36" fillId="0" borderId="2" xfId="5" applyFont="1" applyBorder="1" applyAlignment="1">
      <alignment horizontal="left" vertical="center" wrapText="1"/>
    </xf>
    <xf numFmtId="0" fontId="36" fillId="0" borderId="7" xfId="5"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right" vertical="center"/>
    </xf>
    <xf numFmtId="49" fontId="39" fillId="15" borderId="0" xfId="0" applyNumberFormat="1" applyFont="1" applyFill="1" applyAlignment="1">
      <alignment horizontal="center"/>
    </xf>
    <xf numFmtId="0" fontId="23" fillId="15" borderId="0" xfId="4" applyFont="1" applyFill="1" applyBorder="1" applyAlignment="1" applyProtection="1">
      <alignment horizontal="left"/>
    </xf>
    <xf numFmtId="0" fontId="16" fillId="0" borderId="0" xfId="0" applyFont="1" applyAlignment="1">
      <alignment horizontal="center"/>
    </xf>
    <xf numFmtId="0" fontId="17" fillId="0" borderId="0" xfId="0" applyFont="1" applyAlignment="1">
      <alignment horizontal="right"/>
    </xf>
    <xf numFmtId="49" fontId="13" fillId="6" borderId="0" xfId="0" applyNumberFormat="1" applyFont="1" applyFill="1"/>
    <xf numFmtId="49" fontId="13" fillId="5" borderId="0" xfId="0" applyNumberFormat="1" applyFont="1" applyFill="1"/>
    <xf numFmtId="49" fontId="12" fillId="0" borderId="0" xfId="0" applyNumberFormat="1" applyFont="1"/>
    <xf numFmtId="49" fontId="11" fillId="0" borderId="0" xfId="0" applyNumberFormat="1" applyFont="1"/>
    <xf numFmtId="49" fontId="11" fillId="0" borderId="0" xfId="0" applyNumberFormat="1" applyFont="1" applyAlignment="1">
      <alignment horizontal="center" vertical="center"/>
    </xf>
    <xf numFmtId="49" fontId="11" fillId="0" borderId="0" xfId="0" applyNumberFormat="1" applyFont="1" applyAlignment="1" applyProtection="1">
      <alignment horizontal="left"/>
      <protection locked="0"/>
    </xf>
    <xf numFmtId="49" fontId="11" fillId="0" borderId="0" xfId="0" applyNumberFormat="1" applyFont="1" applyAlignment="1">
      <alignment horizontal="left" indent="2"/>
    </xf>
    <xf numFmtId="0" fontId="0" fillId="7" borderId="0" xfId="0" applyFill="1"/>
    <xf numFmtId="0" fontId="11" fillId="0" borderId="0" xfId="4" quotePrefix="1" applyFont="1" applyFill="1" applyAlignment="1" applyProtection="1">
      <alignment horizontal="left"/>
      <protection locked="0"/>
    </xf>
    <xf numFmtId="49" fontId="11" fillId="7" borderId="0" xfId="0" applyNumberFormat="1" applyFont="1" applyFill="1"/>
    <xf numFmtId="49" fontId="16" fillId="7" borderId="0" xfId="0" applyNumberFormat="1" applyFont="1" applyFill="1"/>
    <xf numFmtId="49" fontId="16" fillId="0" borderId="0" xfId="0" applyNumberFormat="1" applyFont="1" applyAlignment="1">
      <alignment horizontal="center" vertical="center"/>
    </xf>
    <xf numFmtId="49" fontId="16" fillId="0" borderId="0" xfId="0" applyNumberFormat="1" applyFont="1" applyAlignment="1" applyProtection="1">
      <alignment horizontal="left"/>
      <protection locked="0"/>
    </xf>
    <xf numFmtId="49" fontId="12" fillId="0" borderId="0" xfId="0" applyNumberFormat="1" applyFont="1" applyAlignment="1">
      <alignment horizontal="center"/>
    </xf>
    <xf numFmtId="0" fontId="16" fillId="0" borderId="0" xfId="0" applyFont="1" applyAlignment="1">
      <alignment horizontal="center" vertical="center"/>
    </xf>
    <xf numFmtId="49" fontId="16" fillId="0" borderId="0" xfId="0" applyNumberFormat="1" applyFont="1" applyAlignment="1">
      <alignment horizontal="center"/>
    </xf>
    <xf numFmtId="49" fontId="13" fillId="6" borderId="0" xfId="0" applyNumberFormat="1" applyFont="1" applyFill="1" applyAlignment="1">
      <alignment horizontal="left"/>
    </xf>
    <xf numFmtId="0" fontId="12" fillId="6" borderId="0" xfId="0" applyFont="1" applyFill="1" applyAlignment="1">
      <alignment horizontal="center"/>
    </xf>
    <xf numFmtId="49" fontId="13" fillId="5" borderId="0" xfId="0" applyNumberFormat="1" applyFont="1" applyFill="1" applyAlignment="1">
      <alignment horizontal="left"/>
    </xf>
    <xf numFmtId="0" fontId="24" fillId="14" borderId="0" xfId="0" applyFont="1" applyFill="1" applyAlignment="1">
      <alignment horizontal="left"/>
    </xf>
    <xf numFmtId="0" fontId="23" fillId="14" borderId="0" xfId="0" applyFont="1" applyFill="1" applyAlignment="1">
      <alignment vertical="center" textRotation="90"/>
    </xf>
    <xf numFmtId="0" fontId="0" fillId="7" borderId="0" xfId="0" applyFill="1" applyAlignment="1">
      <alignment horizontal="left" indent="2"/>
    </xf>
    <xf numFmtId="0" fontId="11" fillId="7" borderId="0" xfId="0" applyFont="1" applyFill="1"/>
    <xf numFmtId="0" fontId="23" fillId="14" borderId="0" xfId="0" applyFont="1" applyFill="1" applyAlignment="1">
      <alignment horizontal="center" vertical="center" textRotation="90" wrapText="1"/>
    </xf>
    <xf numFmtId="0" fontId="0" fillId="7" borderId="0" xfId="0" applyFill="1" applyAlignment="1">
      <alignment horizontal="left" indent="4"/>
    </xf>
    <xf numFmtId="0" fontId="0" fillId="7" borderId="0" xfId="0" applyFill="1" applyAlignment="1">
      <alignment horizontal="left" indent="6"/>
    </xf>
    <xf numFmtId="0" fontId="0" fillId="7" borderId="0" xfId="0" applyFill="1" applyAlignment="1">
      <alignment horizontal="left" indent="1"/>
    </xf>
    <xf numFmtId="0" fontId="0" fillId="16" borderId="0" xfId="0" applyFill="1"/>
    <xf numFmtId="49" fontId="13" fillId="14" borderId="0" xfId="0" applyNumberFormat="1" applyFont="1" applyFill="1" applyAlignment="1">
      <alignment horizontal="center"/>
    </xf>
    <xf numFmtId="49" fontId="15" fillId="14" borderId="0" xfId="0" applyNumberFormat="1" applyFont="1" applyFill="1" applyAlignment="1">
      <alignment horizontal="left"/>
    </xf>
    <xf numFmtId="0" fontId="12" fillId="14" borderId="0" xfId="0" applyFont="1" applyFill="1" applyAlignment="1">
      <alignment horizontal="center"/>
    </xf>
    <xf numFmtId="49" fontId="13" fillId="7" borderId="0" xfId="0" applyNumberFormat="1" applyFont="1" applyFill="1" applyAlignment="1">
      <alignment horizontal="center"/>
    </xf>
    <xf numFmtId="49" fontId="15" fillId="7" borderId="0" xfId="0" applyNumberFormat="1" applyFont="1" applyFill="1" applyAlignment="1">
      <alignment horizontal="left"/>
    </xf>
    <xf numFmtId="0" fontId="12" fillId="7" borderId="0" xfId="0" applyFont="1" applyFill="1" applyAlignment="1">
      <alignment horizontal="center"/>
    </xf>
    <xf numFmtId="0" fontId="12" fillId="0" borderId="0" xfId="0" applyFont="1"/>
    <xf numFmtId="49" fontId="16" fillId="0" borderId="0" xfId="0" applyNumberFormat="1" applyFont="1" applyProtection="1">
      <protection locked="0"/>
    </xf>
    <xf numFmtId="0" fontId="12" fillId="0" borderId="0" xfId="0" applyFont="1" applyProtection="1">
      <protection locked="0"/>
    </xf>
    <xf numFmtId="0" fontId="13" fillId="0" borderId="0" xfId="0" applyFont="1" applyProtection="1">
      <protection locked="0"/>
    </xf>
    <xf numFmtId="49" fontId="16" fillId="7" borderId="0" xfId="0" quotePrefix="1" applyNumberFormat="1" applyFont="1" applyFill="1" applyAlignment="1">
      <alignment horizontal="left" indent="2"/>
    </xf>
    <xf numFmtId="0" fontId="13" fillId="0" borderId="0" xfId="0" applyFont="1"/>
    <xf numFmtId="0" fontId="15" fillId="0" borderId="0" xfId="0" applyFont="1"/>
    <xf numFmtId="0" fontId="15" fillId="12" borderId="0" xfId="0" applyFont="1" applyFill="1"/>
    <xf numFmtId="49" fontId="16" fillId="12" borderId="0" xfId="0" applyNumberFormat="1" applyFont="1" applyFill="1"/>
    <xf numFmtId="49" fontId="11" fillId="12" borderId="0" xfId="0" applyNumberFormat="1" applyFont="1" applyFill="1" applyAlignment="1">
      <alignment horizontal="center" vertical="center"/>
    </xf>
    <xf numFmtId="49" fontId="15" fillId="14" borderId="0" xfId="0" applyNumberFormat="1" applyFont="1" applyFill="1"/>
    <xf numFmtId="49" fontId="15" fillId="0" borderId="0" xfId="0" applyNumberFormat="1" applyFont="1"/>
    <xf numFmtId="0" fontId="13" fillId="12" borderId="0" xfId="0" applyFont="1" applyFill="1" applyProtection="1">
      <protection locked="0"/>
    </xf>
    <xf numFmtId="49" fontId="16" fillId="12" borderId="0" xfId="0" applyNumberFormat="1" applyFont="1" applyFill="1" applyAlignment="1">
      <alignment horizontal="center" vertical="center" wrapText="1"/>
    </xf>
    <xf numFmtId="49" fontId="15" fillId="12" borderId="0" xfId="0" applyNumberFormat="1" applyFont="1" applyFill="1"/>
    <xf numFmtId="49" fontId="11" fillId="12" borderId="0" xfId="0" applyNumberFormat="1" applyFont="1" applyFill="1" applyAlignment="1">
      <alignment vertical="center"/>
    </xf>
    <xf numFmtId="49" fontId="0" fillId="7" borderId="0" xfId="0" applyNumberFormat="1" applyFill="1"/>
    <xf numFmtId="49" fontId="24" fillId="14" borderId="0" xfId="0" applyNumberFormat="1" applyFont="1" applyFill="1"/>
    <xf numFmtId="49" fontId="11" fillId="14" borderId="0" xfId="0" applyNumberFormat="1" applyFont="1" applyFill="1" applyAlignment="1">
      <alignment horizontal="center" vertical="center"/>
    </xf>
    <xf numFmtId="49" fontId="0" fillId="0" borderId="0" xfId="0" applyNumberFormat="1"/>
    <xf numFmtId="0" fontId="24" fillId="14" borderId="0" xfId="0" applyFont="1" applyFill="1"/>
    <xf numFmtId="0" fontId="33" fillId="0" borderId="4" xfId="5" applyFont="1" applyBorder="1" applyAlignment="1">
      <alignment horizontal="left" vertical="center" wrapText="1"/>
    </xf>
    <xf numFmtId="0" fontId="34" fillId="0" borderId="2" xfId="5" applyFont="1" applyBorder="1" applyAlignment="1">
      <alignment horizontal="justify" vertical="center"/>
    </xf>
    <xf numFmtId="0" fontId="33" fillId="0" borderId="11" xfId="5" applyFont="1" applyBorder="1" applyAlignment="1">
      <alignment horizontal="justify" vertical="center" wrapText="1"/>
    </xf>
    <xf numFmtId="0" fontId="34" fillId="0" borderId="10" xfId="5" applyFont="1" applyBorder="1" applyAlignment="1">
      <alignment horizontal="justify" vertical="center" wrapText="1"/>
    </xf>
    <xf numFmtId="0" fontId="33" fillId="0" borderId="4" xfId="5" applyFont="1" applyBorder="1" applyAlignment="1">
      <alignment horizontal="left" vertical="top" wrapText="1"/>
    </xf>
    <xf numFmtId="0" fontId="35" fillId="0" borderId="2" xfId="5" applyFont="1" applyBorder="1" applyAlignment="1">
      <alignment horizontal="justify" vertical="top"/>
    </xf>
    <xf numFmtId="0" fontId="35" fillId="0" borderId="7" xfId="5" applyFont="1" applyBorder="1" applyAlignment="1">
      <alignment horizontal="justify" vertical="top"/>
    </xf>
    <xf numFmtId="0" fontId="35" fillId="0" borderId="4" xfId="5" applyFont="1" applyBorder="1" applyAlignment="1">
      <alignment horizontal="justify" vertical="top"/>
    </xf>
    <xf numFmtId="0" fontId="40" fillId="0" borderId="8" xfId="5" applyFont="1" applyBorder="1" applyAlignment="1">
      <alignment vertical="top" wrapText="1"/>
    </xf>
    <xf numFmtId="0" fontId="41" fillId="0" borderId="11" xfId="5" applyFont="1" applyBorder="1" applyAlignment="1">
      <alignment horizontal="left" vertical="top" wrapText="1"/>
    </xf>
    <xf numFmtId="0" fontId="2" fillId="0" borderId="0" xfId="5" applyAlignment="1">
      <alignment wrapText="1"/>
    </xf>
    <xf numFmtId="0" fontId="40" fillId="0" borderId="12" xfId="5" applyFont="1" applyBorder="1" applyAlignment="1">
      <alignment vertical="top" wrapText="1"/>
    </xf>
    <xf numFmtId="0" fontId="41" fillId="0" borderId="4" xfId="5" applyFont="1" applyBorder="1" applyAlignment="1">
      <alignment horizontal="left" vertical="center" wrapText="1"/>
    </xf>
    <xf numFmtId="0" fontId="40" fillId="0" borderId="12" xfId="5" applyFont="1" applyBorder="1" applyAlignment="1">
      <alignment horizontal="left" vertical="top" wrapText="1"/>
    </xf>
    <xf numFmtId="0" fontId="32" fillId="13" borderId="12" xfId="5" applyFont="1" applyFill="1" applyBorder="1" applyAlignment="1">
      <alignment horizontal="center" vertical="center" wrapText="1"/>
    </xf>
    <xf numFmtId="0" fontId="32" fillId="13" borderId="13" xfId="5" applyFont="1" applyFill="1" applyBorder="1" applyAlignment="1">
      <alignment horizontal="center" vertical="center" wrapText="1"/>
    </xf>
    <xf numFmtId="0" fontId="32" fillId="13" borderId="3" xfId="5" applyFont="1" applyFill="1" applyBorder="1" applyAlignment="1">
      <alignment horizontal="center" vertical="center" wrapText="1"/>
    </xf>
    <xf numFmtId="0" fontId="24" fillId="0" borderId="0" xfId="0" applyFont="1" applyAlignment="1">
      <alignment horizontal="left" vertical="top" wrapText="1"/>
    </xf>
    <xf numFmtId="0" fontId="34" fillId="0" borderId="11" xfId="5" applyFont="1" applyBorder="1" applyAlignment="1">
      <alignment vertical="center" wrapText="1"/>
    </xf>
    <xf numFmtId="0" fontId="34" fillId="0" borderId="6" xfId="5" applyFont="1" applyBorder="1" applyAlignment="1">
      <alignment vertical="center"/>
    </xf>
    <xf numFmtId="0" fontId="33" fillId="0" borderId="7" xfId="5" quotePrefix="1" applyFont="1" applyBorder="1" applyAlignment="1">
      <alignment horizontal="left" vertical="center" wrapText="1" indent="2"/>
    </xf>
    <xf numFmtId="0" fontId="36" fillId="0" borderId="6" xfId="5" applyFont="1" applyBorder="1" applyAlignment="1">
      <alignment horizontal="justify" vertical="center" wrapText="1"/>
    </xf>
    <xf numFmtId="0" fontId="37" fillId="0" borderId="6" xfId="5" applyFont="1" applyBorder="1" applyAlignment="1">
      <alignment vertical="center"/>
    </xf>
    <xf numFmtId="0" fontId="34" fillId="0" borderId="3" xfId="5" applyFont="1" applyBorder="1" applyAlignment="1">
      <alignment vertical="center" wrapText="1"/>
    </xf>
    <xf numFmtId="0" fontId="2" fillId="0" borderId="3" xfId="5" applyBorder="1" applyAlignment="1">
      <alignment vertical="center" wrapText="1"/>
    </xf>
    <xf numFmtId="0" fontId="24" fillId="0" borderId="12" xfId="5" applyFont="1" applyBorder="1" applyAlignment="1">
      <alignment wrapText="1"/>
    </xf>
    <xf numFmtId="0" fontId="2" fillId="0" borderId="11" xfId="5" applyBorder="1"/>
    <xf numFmtId="0" fontId="2" fillId="0" borderId="5" xfId="5" applyBorder="1"/>
    <xf numFmtId="0" fontId="14" fillId="0" borderId="0" xfId="4" applyAlignment="1" applyProtection="1"/>
    <xf numFmtId="182" fontId="0" fillId="0" borderId="0" xfId="0" applyNumberFormat="1"/>
    <xf numFmtId="180" fontId="0" fillId="0" borderId="0" xfId="0" applyNumberFormat="1"/>
    <xf numFmtId="4" fontId="0" fillId="0" borderId="0" xfId="0" applyNumberFormat="1" applyFill="1"/>
    <xf numFmtId="40" fontId="0" fillId="0" borderId="0" xfId="0" applyNumberFormat="1"/>
    <xf numFmtId="178" fontId="11" fillId="17" borderId="0" xfId="0" applyNumberFormat="1" applyFont="1" applyFill="1" applyAlignment="1" applyProtection="1">
      <alignment vertical="center"/>
      <protection locked="0"/>
    </xf>
    <xf numFmtId="0" fontId="16" fillId="0" borderId="0" xfId="0" applyFont="1"/>
    <xf numFmtId="178" fontId="11" fillId="17" borderId="0" xfId="0" applyNumberFormat="1" applyFont="1" applyFill="1" applyAlignment="1">
      <alignment vertical="center"/>
    </xf>
    <xf numFmtId="4" fontId="11" fillId="2" borderId="0" xfId="0" applyNumberFormat="1" applyFont="1" applyFill="1" applyAlignment="1">
      <alignment vertical="center"/>
    </xf>
    <xf numFmtId="4" fontId="11" fillId="0" borderId="0" xfId="0" applyNumberFormat="1" applyFont="1" applyAlignment="1" applyProtection="1">
      <alignment vertical="center"/>
      <protection locked="0"/>
    </xf>
    <xf numFmtId="4" fontId="11" fillId="2" borderId="0" xfId="0" applyNumberFormat="1" applyFont="1" applyFill="1" applyAlignment="1" applyProtection="1">
      <alignment vertical="center"/>
      <protection locked="0"/>
    </xf>
    <xf numFmtId="4" fontId="12" fillId="2" borderId="0" xfId="0" applyNumberFormat="1" applyFont="1" applyFill="1" applyAlignment="1">
      <alignment vertical="center"/>
    </xf>
    <xf numFmtId="4" fontId="11" fillId="0" borderId="0" xfId="0" applyNumberFormat="1" applyFont="1" applyAlignment="1">
      <alignment vertical="center"/>
    </xf>
    <xf numFmtId="184" fontId="11" fillId="0" borderId="0" xfId="1" applyNumberFormat="1" applyFont="1" applyAlignment="1">
      <alignment vertical="center"/>
    </xf>
    <xf numFmtId="40" fontId="11" fillId="0" borderId="0" xfId="0" applyNumberFormat="1" applyFont="1" applyAlignment="1">
      <alignment vertical="center"/>
    </xf>
    <xf numFmtId="0" fontId="11" fillId="18" borderId="0" xfId="0" applyFont="1" applyFill="1" applyAlignment="1">
      <alignment horizontal="center" vertical="center"/>
    </xf>
    <xf numFmtId="4" fontId="11" fillId="18" borderId="0" xfId="0" applyNumberFormat="1" applyFont="1" applyFill="1" applyAlignment="1">
      <alignment vertical="center"/>
    </xf>
    <xf numFmtId="0" fontId="11" fillId="9" borderId="0" xfId="0" applyFont="1" applyFill="1" applyAlignment="1">
      <alignment vertical="center"/>
    </xf>
    <xf numFmtId="0" fontId="11" fillId="9" borderId="0" xfId="0" applyFont="1" applyFill="1" applyAlignment="1">
      <alignment horizontal="center" vertical="center"/>
    </xf>
    <xf numFmtId="0" fontId="11" fillId="17" borderId="14" xfId="0" applyFont="1" applyFill="1" applyBorder="1" applyAlignment="1">
      <alignment vertical="center"/>
    </xf>
    <xf numFmtId="0" fontId="11" fillId="9" borderId="14" xfId="0" applyFont="1" applyFill="1" applyBorder="1" applyAlignment="1">
      <alignment vertical="center"/>
    </xf>
    <xf numFmtId="0" fontId="16" fillId="0" borderId="14" xfId="0" applyFont="1" applyBorder="1"/>
    <xf numFmtId="0" fontId="11" fillId="3" borderId="14" xfId="0" applyFont="1" applyFill="1" applyBorder="1" applyAlignment="1">
      <alignment horizontal="center" vertical="center"/>
    </xf>
    <xf numFmtId="0" fontId="11" fillId="0" borderId="14" xfId="0" applyFont="1" applyBorder="1" applyAlignment="1">
      <alignment vertical="center"/>
    </xf>
    <xf numFmtId="0" fontId="11" fillId="18" borderId="14" xfId="0" applyFont="1" applyFill="1" applyBorder="1" applyAlignment="1">
      <alignment vertical="center"/>
    </xf>
    <xf numFmtId="4" fontId="11" fillId="0" borderId="14" xfId="0" applyNumberFormat="1" applyFont="1" applyBorder="1" applyAlignment="1">
      <alignment vertical="center"/>
    </xf>
    <xf numFmtId="181" fontId="11" fillId="9" borderId="14" xfId="0" applyNumberFormat="1" applyFont="1" applyFill="1" applyBorder="1" applyAlignment="1">
      <alignment vertical="center"/>
    </xf>
    <xf numFmtId="181" fontId="11" fillId="0" borderId="14" xfId="0" applyNumberFormat="1" applyFont="1" applyBorder="1" applyAlignment="1">
      <alignment vertical="center"/>
    </xf>
    <xf numFmtId="185" fontId="11" fillId="18" borderId="14" xfId="0" applyNumberFormat="1" applyFont="1" applyFill="1" applyBorder="1" applyAlignment="1">
      <alignment vertical="center"/>
    </xf>
    <xf numFmtId="185" fontId="11" fillId="0" borderId="14" xfId="0" applyNumberFormat="1" applyFont="1" applyFill="1" applyBorder="1" applyAlignment="1">
      <alignment vertical="center"/>
    </xf>
    <xf numFmtId="185" fontId="43" fillId="9" borderId="14" xfId="0" applyNumberFormat="1" applyFont="1" applyFill="1" applyBorder="1" applyAlignment="1">
      <alignment vertical="center"/>
    </xf>
    <xf numFmtId="185" fontId="43" fillId="0" borderId="14" xfId="0" applyNumberFormat="1" applyFont="1" applyBorder="1" applyAlignment="1">
      <alignment vertical="center"/>
    </xf>
    <xf numFmtId="185" fontId="43" fillId="18" borderId="14" xfId="0" applyNumberFormat="1" applyFont="1" applyFill="1" applyBorder="1" applyAlignment="1">
      <alignment vertical="center"/>
    </xf>
    <xf numFmtId="0" fontId="44" fillId="0" borderId="1" xfId="4" applyFont="1" applyFill="1" applyBorder="1" applyAlignment="1" applyProtection="1">
      <protection locked="0"/>
    </xf>
    <xf numFmtId="177" fontId="45" fillId="0" borderId="0" xfId="0" applyNumberFormat="1" applyFont="1" applyAlignment="1" applyProtection="1">
      <alignment horizontal="right"/>
      <protection locked="0"/>
    </xf>
    <xf numFmtId="181" fontId="46" fillId="0" borderId="0" xfId="1" applyNumberFormat="1" applyFont="1" applyAlignment="1" applyProtection="1">
      <alignment horizontal="right"/>
      <protection locked="0"/>
    </xf>
    <xf numFmtId="2" fontId="47" fillId="0" borderId="0" xfId="1" applyNumberFormat="1" applyFont="1" applyAlignment="1" applyProtection="1">
      <alignment horizontal="right"/>
      <protection locked="0"/>
    </xf>
    <xf numFmtId="2" fontId="48" fillId="0" borderId="0" xfId="0" applyNumberFormat="1" applyFont="1" applyAlignment="1">
      <alignment vertical="center"/>
    </xf>
    <xf numFmtId="177" fontId="46" fillId="0" borderId="0" xfId="0" applyNumberFormat="1" applyFont="1" applyAlignment="1">
      <alignment horizontal="right"/>
    </xf>
    <xf numFmtId="177" fontId="49" fillId="0" borderId="0" xfId="0" applyNumberFormat="1" applyFont="1" applyAlignment="1">
      <alignment horizontal="right"/>
    </xf>
    <xf numFmtId="0" fontId="48" fillId="0" borderId="0" xfId="0" applyFont="1"/>
    <xf numFmtId="177" fontId="45" fillId="7" borderId="0" xfId="0" applyNumberFormat="1" applyFont="1" applyFill="1" applyAlignment="1" applyProtection="1">
      <alignment horizontal="right"/>
      <protection locked="0"/>
    </xf>
    <xf numFmtId="183" fontId="45" fillId="7" borderId="0" xfId="0" applyNumberFormat="1" applyFont="1" applyFill="1" applyAlignment="1" applyProtection="1">
      <alignment horizontal="right"/>
      <protection locked="0"/>
    </xf>
    <xf numFmtId="177" fontId="45" fillId="0" borderId="0" xfId="0" applyNumberFormat="1" applyFont="1" applyAlignment="1">
      <alignment horizontal="right"/>
    </xf>
    <xf numFmtId="0" fontId="45" fillId="0" borderId="0" xfId="0" applyFont="1" applyAlignment="1">
      <alignment horizontal="right"/>
    </xf>
    <xf numFmtId="0" fontId="50" fillId="0" borderId="0" xfId="0" applyFont="1" applyAlignment="1">
      <alignment horizontal="right"/>
    </xf>
    <xf numFmtId="0" fontId="51" fillId="6" borderId="0" xfId="0" applyFont="1" applyFill="1" applyAlignment="1">
      <alignment horizontal="right"/>
    </xf>
    <xf numFmtId="0" fontId="52" fillId="6" borderId="0" xfId="0" applyFont="1" applyFill="1" applyAlignment="1">
      <alignment horizontal="right"/>
    </xf>
    <xf numFmtId="179" fontId="45" fillId="0" borderId="0" xfId="1" applyNumberFormat="1" applyFont="1" applyFill="1" applyBorder="1" applyAlignment="1" applyProtection="1">
      <alignment horizontal="right"/>
      <protection locked="0"/>
    </xf>
    <xf numFmtId="177" fontId="51" fillId="6" borderId="0" xfId="0" applyNumberFormat="1" applyFont="1" applyFill="1" applyAlignment="1">
      <alignment horizontal="right"/>
    </xf>
    <xf numFmtId="177" fontId="52" fillId="6" borderId="0" xfId="0" applyNumberFormat="1" applyFont="1" applyFill="1" applyAlignment="1">
      <alignment horizontal="right"/>
    </xf>
    <xf numFmtId="180" fontId="46" fillId="14" borderId="0" xfId="0" applyNumberFormat="1" applyFont="1" applyFill="1" applyAlignment="1">
      <alignment horizontal="right"/>
    </xf>
    <xf numFmtId="180" fontId="46" fillId="0" borderId="0" xfId="0" applyNumberFormat="1" applyFont="1" applyAlignment="1">
      <alignment horizontal="right"/>
    </xf>
    <xf numFmtId="180" fontId="46" fillId="7" borderId="0" xfId="0" applyNumberFormat="1" applyFont="1" applyFill="1" applyAlignment="1">
      <alignment horizontal="right"/>
    </xf>
    <xf numFmtId="4" fontId="46" fillId="14" borderId="0" xfId="0" applyNumberFormat="1" applyFont="1" applyFill="1" applyAlignment="1">
      <alignment horizontal="right"/>
    </xf>
    <xf numFmtId="4" fontId="46" fillId="7" borderId="0" xfId="0" applyNumberFormat="1" applyFont="1" applyFill="1" applyAlignment="1">
      <alignment horizontal="right"/>
    </xf>
    <xf numFmtId="4" fontId="45" fillId="7" borderId="0" xfId="1" applyNumberFormat="1" applyFont="1" applyFill="1" applyBorder="1" applyAlignment="1" applyProtection="1">
      <alignment horizontal="right"/>
      <protection locked="0"/>
    </xf>
    <xf numFmtId="4" fontId="45" fillId="14" borderId="0" xfId="1" applyNumberFormat="1" applyFont="1" applyFill="1" applyBorder="1" applyAlignment="1" applyProtection="1">
      <alignment horizontal="right"/>
      <protection locked="0"/>
    </xf>
    <xf numFmtId="4" fontId="45" fillId="0" borderId="0" xfId="1" applyNumberFormat="1" applyFont="1" applyFill="1" applyBorder="1" applyAlignment="1" applyProtection="1">
      <alignment horizontal="right"/>
      <protection locked="0"/>
    </xf>
    <xf numFmtId="177" fontId="45" fillId="0" borderId="0" xfId="1" applyNumberFormat="1" applyFont="1" applyFill="1" applyBorder="1" applyAlignment="1" applyProtection="1">
      <alignment horizontal="right"/>
      <protection locked="0"/>
    </xf>
    <xf numFmtId="177" fontId="51" fillId="14" borderId="0" xfId="0" applyNumberFormat="1" applyFont="1" applyFill="1" applyAlignment="1">
      <alignment horizontal="right"/>
    </xf>
    <xf numFmtId="177" fontId="52" fillId="14" borderId="0" xfId="0" applyNumberFormat="1" applyFont="1" applyFill="1" applyAlignment="1">
      <alignment horizontal="right"/>
    </xf>
    <xf numFmtId="177" fontId="51" fillId="7" borderId="0" xfId="0" applyNumberFormat="1" applyFont="1" applyFill="1" applyAlignment="1">
      <alignment horizontal="right"/>
    </xf>
    <xf numFmtId="177" fontId="52" fillId="7" borderId="0" xfId="0" applyNumberFormat="1" applyFont="1" applyFill="1" applyAlignment="1">
      <alignment horizontal="right"/>
    </xf>
    <xf numFmtId="182" fontId="45" fillId="7" borderId="0" xfId="0" applyNumberFormat="1" applyFont="1" applyFill="1" applyAlignment="1" applyProtection="1">
      <alignment horizontal="right"/>
      <protection locked="0"/>
    </xf>
    <xf numFmtId="0" fontId="45" fillId="7" borderId="0" xfId="0" applyFont="1" applyFill="1" applyAlignment="1" applyProtection="1">
      <alignment horizontal="right"/>
      <protection locked="0"/>
    </xf>
    <xf numFmtId="180" fontId="45" fillId="7" borderId="0" xfId="0" applyNumberFormat="1" applyFont="1" applyFill="1" applyAlignment="1" applyProtection="1">
      <alignment horizontal="right"/>
      <protection locked="0"/>
    </xf>
    <xf numFmtId="177" fontId="45" fillId="12" borderId="0" xfId="0" applyNumberFormat="1" applyFont="1" applyFill="1" applyAlignment="1" applyProtection="1">
      <alignment horizontal="right"/>
      <protection locked="0"/>
    </xf>
    <xf numFmtId="177" fontId="53" fillId="14" borderId="0" xfId="0" applyNumberFormat="1" applyFont="1" applyFill="1" applyAlignment="1">
      <alignment horizontal="right"/>
    </xf>
    <xf numFmtId="0" fontId="48" fillId="14" borderId="0" xfId="0" applyFont="1" applyFill="1"/>
    <xf numFmtId="177" fontId="54" fillId="7" borderId="0" xfId="0" applyNumberFormat="1" applyFont="1" applyFill="1" applyAlignment="1" applyProtection="1">
      <alignment horizontal="right"/>
      <protection locked="0"/>
    </xf>
    <xf numFmtId="0" fontId="47" fillId="0" borderId="0" xfId="0" applyFont="1" applyAlignment="1">
      <alignment horizontal="right"/>
    </xf>
    <xf numFmtId="0" fontId="47" fillId="14" borderId="0" xfId="0" applyFont="1" applyFill="1" applyAlignment="1">
      <alignment horizontal="right"/>
    </xf>
    <xf numFmtId="0" fontId="47" fillId="7" borderId="0" xfId="0" applyFont="1" applyFill="1" applyAlignment="1">
      <alignment horizontal="right"/>
    </xf>
    <xf numFmtId="0" fontId="55" fillId="14" borderId="0" xfId="0" applyFont="1" applyFill="1" applyAlignment="1">
      <alignment horizontal="right"/>
    </xf>
    <xf numFmtId="0" fontId="56" fillId="14" borderId="0" xfId="0" applyFont="1" applyFill="1"/>
    <xf numFmtId="4" fontId="47" fillId="7" borderId="0" xfId="0" applyNumberFormat="1" applyFont="1" applyFill="1" applyAlignment="1">
      <alignment horizontal="right"/>
    </xf>
    <xf numFmtId="186" fontId="45" fillId="0" borderId="0" xfId="0" applyNumberFormat="1" applyFont="1" applyAlignment="1" applyProtection="1">
      <alignment horizontal="right"/>
      <protection locked="0"/>
    </xf>
    <xf numFmtId="2" fontId="45" fillId="7" borderId="0" xfId="0" applyNumberFormat="1" applyFont="1" applyFill="1" applyAlignment="1" applyProtection="1">
      <alignment horizontal="right"/>
      <protection locked="0"/>
    </xf>
    <xf numFmtId="49" fontId="16" fillId="0" borderId="0" xfId="0" applyNumberFormat="1" applyFont="1" applyFill="1" applyAlignment="1">
      <alignment horizontal="center"/>
    </xf>
    <xf numFmtId="0" fontId="16" fillId="0" borderId="0" xfId="0" applyFont="1" applyFill="1" applyAlignment="1">
      <alignment horizontal="center"/>
    </xf>
    <xf numFmtId="0" fontId="14" fillId="0" borderId="0" xfId="4" applyFill="1" applyAlignment="1" applyProtection="1"/>
    <xf numFmtId="0" fontId="0" fillId="0" borderId="0" xfId="0" applyFill="1" applyAlignment="1">
      <alignment horizontal="left" indent="2"/>
    </xf>
    <xf numFmtId="179" fontId="46" fillId="0" borderId="0" xfId="0" applyNumberFormat="1" applyFont="1" applyFill="1" applyAlignment="1">
      <alignment horizontal="right"/>
    </xf>
    <xf numFmtId="182" fontId="58" fillId="7" borderId="0" xfId="0" applyNumberFormat="1" applyFont="1" applyFill="1" applyAlignment="1" applyProtection="1">
      <alignment horizontal="right"/>
      <protection locked="0"/>
    </xf>
    <xf numFmtId="180" fontId="58" fillId="7" borderId="0" xfId="0" applyNumberFormat="1" applyFont="1" applyFill="1" applyAlignment="1" applyProtection="1">
      <alignment horizontal="right"/>
      <protection locked="0"/>
    </xf>
    <xf numFmtId="177" fontId="58" fillId="7" borderId="0" xfId="0" applyNumberFormat="1" applyFont="1" applyFill="1" applyAlignment="1" applyProtection="1">
      <alignment horizontal="right"/>
      <protection locked="0"/>
    </xf>
    <xf numFmtId="182" fontId="46" fillId="0" borderId="0" xfId="0" applyNumberFormat="1" applyFont="1" applyFill="1" applyAlignment="1">
      <alignment horizontal="right"/>
    </xf>
    <xf numFmtId="182" fontId="45" fillId="0" borderId="0" xfId="1" applyNumberFormat="1" applyFont="1" applyFill="1" applyBorder="1" applyAlignment="1" applyProtection="1">
      <alignment horizontal="right"/>
      <protection locked="0"/>
    </xf>
    <xf numFmtId="4" fontId="0" fillId="12" borderId="0" xfId="0" applyNumberFormat="1" applyFill="1"/>
    <xf numFmtId="0" fontId="11" fillId="3" borderId="0" xfId="0" applyFont="1" applyFill="1" applyBorder="1" applyAlignment="1">
      <alignment horizontal="center" vertical="center"/>
    </xf>
    <xf numFmtId="181" fontId="11" fillId="9" borderId="0" xfId="0" applyNumberFormat="1" applyFont="1" applyFill="1" applyBorder="1" applyAlignment="1">
      <alignment vertical="center"/>
    </xf>
    <xf numFmtId="181" fontId="11" fillId="0" borderId="0" xfId="0" applyNumberFormat="1" applyFont="1" applyBorder="1" applyAlignment="1">
      <alignment vertical="center"/>
    </xf>
    <xf numFmtId="0" fontId="11" fillId="0" borderId="0" xfId="0" applyFont="1" applyBorder="1" applyAlignment="1">
      <alignment vertical="center"/>
    </xf>
    <xf numFmtId="185" fontId="43" fillId="9" borderId="0" xfId="0" applyNumberFormat="1" applyFont="1" applyFill="1" applyBorder="1" applyAlignment="1">
      <alignment vertical="center"/>
    </xf>
    <xf numFmtId="185" fontId="43" fillId="0" borderId="0" xfId="0" applyNumberFormat="1" applyFont="1" applyBorder="1" applyAlignment="1">
      <alignment vertical="center"/>
    </xf>
    <xf numFmtId="185" fontId="11" fillId="18" borderId="0" xfId="0" applyNumberFormat="1" applyFont="1" applyFill="1" applyBorder="1" applyAlignment="1">
      <alignment vertical="center"/>
    </xf>
    <xf numFmtId="185" fontId="11" fillId="0" borderId="0" xfId="0" applyNumberFormat="1" applyFont="1" applyFill="1" applyBorder="1" applyAlignment="1">
      <alignment vertical="center"/>
    </xf>
    <xf numFmtId="4" fontId="11" fillId="0" borderId="0" xfId="0" applyNumberFormat="1" applyFont="1" applyBorder="1" applyAlignment="1">
      <alignment vertical="center"/>
    </xf>
    <xf numFmtId="185" fontId="43" fillId="18" borderId="0" xfId="0" applyNumberFormat="1" applyFont="1" applyFill="1" applyBorder="1" applyAlignment="1">
      <alignment vertical="center"/>
    </xf>
    <xf numFmtId="0" fontId="23" fillId="0" borderId="0" xfId="0" applyFont="1" applyAlignment="1">
      <alignment horizontal="center" vertical="center" textRotation="90" wrapText="1"/>
    </xf>
    <xf numFmtId="0" fontId="23" fillId="7" borderId="0" xfId="0" applyFont="1" applyFill="1" applyAlignment="1">
      <alignment horizontal="center" vertical="center" textRotation="90" wrapText="1"/>
    </xf>
    <xf numFmtId="0" fontId="11" fillId="0" borderId="0" xfId="4" quotePrefix="1" applyFont="1" applyFill="1" applyAlignment="1" applyProtection="1">
      <alignment horizontal="center" vertical="center" wrapText="1"/>
      <protection locked="0"/>
    </xf>
    <xf numFmtId="49" fontId="11" fillId="7" borderId="0" xfId="0" applyNumberFormat="1" applyFont="1" applyFill="1" applyAlignment="1">
      <alignment horizontal="center" vertical="center"/>
    </xf>
    <xf numFmtId="0" fontId="23" fillId="0" borderId="0" xfId="0" applyFont="1" applyAlignment="1">
      <alignment horizontal="center" vertical="center" textRotation="90" wrapText="1"/>
    </xf>
    <xf numFmtId="0" fontId="23" fillId="7" borderId="0" xfId="0" applyFont="1" applyFill="1" applyAlignment="1">
      <alignment horizontal="center" vertical="center" textRotation="90" wrapText="1"/>
    </xf>
    <xf numFmtId="0" fontId="11" fillId="0" borderId="0" xfId="4" quotePrefix="1" applyFont="1" applyFill="1" applyAlignment="1" applyProtection="1">
      <alignment horizontal="center" vertical="center" wrapText="1"/>
      <protection locked="0"/>
    </xf>
    <xf numFmtId="49" fontId="11" fillId="7" borderId="0" xfId="0" applyNumberFormat="1" applyFont="1" applyFill="1" applyAlignment="1">
      <alignment vertical="center" wrapText="1"/>
    </xf>
    <xf numFmtId="49" fontId="11" fillId="7" borderId="0" xfId="0" applyNumberFormat="1" applyFont="1" applyFill="1" applyAlignment="1">
      <alignment horizontal="center" vertical="center"/>
    </xf>
    <xf numFmtId="49" fontId="16" fillId="7" borderId="0" xfId="0" applyNumberFormat="1" applyFont="1" applyFill="1" applyAlignment="1">
      <alignment horizontal="center" vertical="center" wrapText="1"/>
    </xf>
    <xf numFmtId="49" fontId="11" fillId="7" borderId="0" xfId="0" applyNumberFormat="1" applyFont="1" applyFill="1" applyAlignment="1">
      <alignment horizontal="center" vertical="center" wrapText="1"/>
    </xf>
    <xf numFmtId="0" fontId="16"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11" fillId="0" borderId="0" xfId="0" applyFont="1" applyAlignment="1" applyProtection="1">
      <alignment horizontal="center" vertical="center" wrapText="1"/>
      <protection locked="0"/>
    </xf>
    <xf numFmtId="0" fontId="32" fillId="6" borderId="2" xfId="5" applyFont="1" applyFill="1" applyBorder="1" applyAlignment="1">
      <alignment horizontal="center" vertical="center" wrapText="1"/>
    </xf>
    <xf numFmtId="0" fontId="32" fillId="6" borderId="4" xfId="5" applyFont="1" applyFill="1" applyBorder="1" applyAlignment="1">
      <alignment horizontal="center" vertical="center" wrapText="1"/>
    </xf>
    <xf numFmtId="0" fontId="33" fillId="0" borderId="2" xfId="5" applyFont="1" applyBorder="1" applyAlignment="1">
      <alignment horizontal="justify" vertical="center" wrapText="1"/>
    </xf>
    <xf numFmtId="0" fontId="33" fillId="0" borderId="7" xfId="5" applyFont="1" applyBorder="1" applyAlignment="1">
      <alignment horizontal="justify" vertical="center" wrapText="1"/>
    </xf>
    <xf numFmtId="0" fontId="33" fillId="0" borderId="4" xfId="5" applyFont="1" applyBorder="1" applyAlignment="1">
      <alignment horizontal="justify" vertical="center" wrapText="1"/>
    </xf>
    <xf numFmtId="0" fontId="34" fillId="0" borderId="2" xfId="5" applyFont="1" applyBorder="1" applyAlignment="1">
      <alignment horizontal="justify" vertical="center" wrapText="1"/>
    </xf>
    <xf numFmtId="0" fontId="34" fillId="0" borderId="7" xfId="5" applyFont="1" applyBorder="1" applyAlignment="1">
      <alignment horizontal="justify" vertical="center" wrapText="1"/>
    </xf>
    <xf numFmtId="0" fontId="34" fillId="0" borderId="4" xfId="5" applyFont="1" applyBorder="1" applyAlignment="1">
      <alignment horizontal="justify" vertical="center" wrapText="1"/>
    </xf>
    <xf numFmtId="0" fontId="35" fillId="0" borderId="2" xfId="5" applyFont="1" applyBorder="1" applyAlignment="1">
      <alignment horizontal="left" vertical="center" wrapText="1"/>
    </xf>
    <xf numFmtId="0" fontId="35" fillId="0" borderId="7" xfId="5" applyFont="1" applyBorder="1" applyAlignment="1">
      <alignment horizontal="left" vertical="center" wrapText="1"/>
    </xf>
    <xf numFmtId="0" fontId="35" fillId="0" borderId="4" xfId="5" applyFont="1" applyBorder="1" applyAlignment="1">
      <alignment horizontal="left" vertical="center" wrapText="1"/>
    </xf>
    <xf numFmtId="0" fontId="33" fillId="0" borderId="2" xfId="5" applyFont="1" applyBorder="1" applyAlignment="1">
      <alignment horizontal="left" vertical="center" wrapText="1"/>
    </xf>
    <xf numFmtId="0" fontId="33" fillId="0" borderId="4" xfId="5" applyFont="1" applyBorder="1" applyAlignment="1">
      <alignment horizontal="left" vertical="center" wrapText="1"/>
    </xf>
    <xf numFmtId="0" fontId="33" fillId="0" borderId="7" xfId="5" applyFont="1" applyBorder="1" applyAlignment="1">
      <alignment horizontal="left" vertical="center" wrapText="1"/>
    </xf>
    <xf numFmtId="0" fontId="33" fillId="0" borderId="2" xfId="5" applyFont="1" applyBorder="1" applyAlignment="1">
      <alignment vertical="center" wrapText="1"/>
    </xf>
    <xf numFmtId="0" fontId="33" fillId="0" borderId="7" xfId="5" applyFont="1" applyBorder="1" applyAlignment="1">
      <alignment vertical="center" wrapText="1"/>
    </xf>
    <xf numFmtId="0" fontId="33" fillId="0" borderId="4" xfId="5" applyFont="1" applyBorder="1" applyAlignment="1">
      <alignment vertical="center" wrapText="1"/>
    </xf>
    <xf numFmtId="0" fontId="36" fillId="0" borderId="2" xfId="5" applyFont="1" applyBorder="1" applyAlignment="1">
      <alignment horizontal="justify" vertical="center" wrapText="1"/>
    </xf>
    <xf numFmtId="0" fontId="36" fillId="0" borderId="7" xfId="5" applyFont="1" applyBorder="1" applyAlignment="1">
      <alignment horizontal="justify" vertical="center" wrapText="1"/>
    </xf>
    <xf numFmtId="0" fontId="35" fillId="0" borderId="2" xfId="5" applyFont="1" applyBorder="1" applyAlignment="1">
      <alignment horizontal="left" vertical="center"/>
    </xf>
    <xf numFmtId="0" fontId="35" fillId="0" borderId="7" xfId="5" applyFont="1" applyBorder="1" applyAlignment="1">
      <alignment horizontal="left" vertical="center"/>
    </xf>
    <xf numFmtId="0" fontId="35" fillId="0" borderId="4" xfId="5" applyFont="1" applyBorder="1" applyAlignment="1">
      <alignment horizontal="left" vertical="center"/>
    </xf>
    <xf numFmtId="0" fontId="35" fillId="0" borderId="2" xfId="5" applyFont="1" applyBorder="1" applyAlignment="1">
      <alignment horizontal="justify" vertical="center" wrapText="1"/>
    </xf>
    <xf numFmtId="0" fontId="35" fillId="0" borderId="7" xfId="5" applyFont="1" applyBorder="1" applyAlignment="1">
      <alignment horizontal="justify" vertical="center" wrapText="1"/>
    </xf>
    <xf numFmtId="0" fontId="35" fillId="0" borderId="4" xfId="5" applyFont="1" applyBorder="1" applyAlignment="1">
      <alignment horizontal="justify" vertical="center" wrapText="1"/>
    </xf>
    <xf numFmtId="0" fontId="32" fillId="13" borderId="8" xfId="5" applyFont="1" applyFill="1" applyBorder="1" applyAlignment="1">
      <alignment horizontal="justify" vertical="center" wrapText="1"/>
    </xf>
    <xf numFmtId="0" fontId="32" fillId="13" borderId="9" xfId="5" applyFont="1" applyFill="1" applyBorder="1" applyAlignment="1">
      <alignment horizontal="justify" vertical="center" wrapText="1"/>
    </xf>
    <xf numFmtId="0" fontId="32" fillId="13" borderId="10" xfId="5" applyFont="1" applyFill="1" applyBorder="1" applyAlignment="1">
      <alignment horizontal="justify" vertical="center" wrapText="1"/>
    </xf>
    <xf numFmtId="0" fontId="32" fillId="13" borderId="8" xfId="5" applyFont="1" applyFill="1" applyBorder="1" applyAlignment="1">
      <alignment horizontal="left" vertical="center" wrapText="1"/>
    </xf>
    <xf numFmtId="0" fontId="32" fillId="13" borderId="9" xfId="5" applyFont="1" applyFill="1" applyBorder="1" applyAlignment="1">
      <alignment horizontal="left" vertical="center" wrapText="1"/>
    </xf>
    <xf numFmtId="0" fontId="32" fillId="13" borderId="10" xfId="5" applyFont="1" applyFill="1" applyBorder="1" applyAlignment="1">
      <alignment horizontal="left" vertical="center" wrapText="1"/>
    </xf>
    <xf numFmtId="0" fontId="40" fillId="0" borderId="3" xfId="5" applyFont="1" applyBorder="1" applyAlignment="1">
      <alignment horizontal="center" vertical="center" wrapText="1"/>
    </xf>
    <xf numFmtId="0" fontId="40" fillId="0" borderId="6" xfId="5" applyFont="1" applyBorder="1" applyAlignment="1">
      <alignment horizontal="center" vertical="center" wrapText="1"/>
    </xf>
    <xf numFmtId="0" fontId="36" fillId="0" borderId="2" xfId="5" applyFont="1" applyBorder="1" applyAlignment="1">
      <alignment horizontal="center" vertical="center" wrapText="1"/>
    </xf>
    <xf numFmtId="0" fontId="36" fillId="0" borderId="4" xfId="5" applyFont="1" applyBorder="1" applyAlignment="1">
      <alignment horizontal="center" vertical="center" wrapText="1"/>
    </xf>
    <xf numFmtId="0" fontId="36" fillId="0" borderId="7" xfId="5" applyFont="1" applyBorder="1" applyAlignment="1">
      <alignment horizontal="center" vertical="center" wrapText="1"/>
    </xf>
    <xf numFmtId="0" fontId="36" fillId="0" borderId="2" xfId="5" applyFont="1" applyBorder="1" applyAlignment="1">
      <alignment horizontal="left" vertical="center" wrapText="1"/>
    </xf>
    <xf numFmtId="0" fontId="0" fillId="0" borderId="7" xfId="0" applyBorder="1" applyAlignment="1">
      <alignment vertical="center" wrapText="1"/>
    </xf>
    <xf numFmtId="0" fontId="0" fillId="0" borderId="4" xfId="0" applyBorder="1" applyAlignment="1">
      <alignment vertical="center" wrapText="1"/>
    </xf>
    <xf numFmtId="0" fontId="36" fillId="0" borderId="4" xfId="5" applyFont="1" applyBorder="1" applyAlignment="1">
      <alignment horizontal="justify" vertical="center" wrapText="1"/>
    </xf>
  </cellXfs>
  <cellStyles count="97">
    <cellStyle name="20% - 輔色1" xfId="23" builtinId="30" customBuiltin="1"/>
    <cellStyle name="20% - 輔色1 2" xfId="53"/>
    <cellStyle name="20% - 輔色2" xfId="26" builtinId="34" customBuiltin="1"/>
    <cellStyle name="20% - 輔色2 2" xfId="54"/>
    <cellStyle name="20% - 輔色3" xfId="29" builtinId="38" customBuiltin="1"/>
    <cellStyle name="20% - 輔色3 2" xfId="55"/>
    <cellStyle name="20% - 輔色4" xfId="32" builtinId="42" customBuiltin="1"/>
    <cellStyle name="20% - 輔色4 2" xfId="56"/>
    <cellStyle name="20% - 輔色5" xfId="35" builtinId="46" customBuiltin="1"/>
    <cellStyle name="20% - 輔色5 2" xfId="57"/>
    <cellStyle name="20% - 輔色6" xfId="38" builtinId="50" customBuiltin="1"/>
    <cellStyle name="20% - 輔色6 2" xfId="58"/>
    <cellStyle name="40% - 輔色1" xfId="24" builtinId="31" customBuiltin="1"/>
    <cellStyle name="40% - 輔色1 2" xfId="59"/>
    <cellStyle name="40% - 輔色2" xfId="27" builtinId="35" customBuiltin="1"/>
    <cellStyle name="40% - 輔色2 2" xfId="60"/>
    <cellStyle name="40% - 輔色3" xfId="30" builtinId="39" customBuiltin="1"/>
    <cellStyle name="40% - 輔色3 2" xfId="61"/>
    <cellStyle name="40% - 輔色4" xfId="33" builtinId="43" customBuiltin="1"/>
    <cellStyle name="40% - 輔色4 2" xfId="62"/>
    <cellStyle name="40% - 輔色5" xfId="36" builtinId="47" customBuiltin="1"/>
    <cellStyle name="40% - 輔色5 2" xfId="63"/>
    <cellStyle name="40% - 輔色6" xfId="39" builtinId="51" customBuiltin="1"/>
    <cellStyle name="40% - 輔色6 2" xfId="64"/>
    <cellStyle name="60% - 輔色1 2" xfId="65"/>
    <cellStyle name="60% - 輔色1 3" xfId="44"/>
    <cellStyle name="60% - 輔色2 2" xfId="66"/>
    <cellStyle name="60% - 輔色2 3" xfId="45"/>
    <cellStyle name="60% - 輔色3 2" xfId="67"/>
    <cellStyle name="60% - 輔色3 3" xfId="46"/>
    <cellStyle name="60% - 輔色4 2" xfId="68"/>
    <cellStyle name="60% - 輔色4 3" xfId="47"/>
    <cellStyle name="60% - 輔色5 2" xfId="69"/>
    <cellStyle name="60% - 輔色5 3" xfId="48"/>
    <cellStyle name="60% - 輔色6 2" xfId="70"/>
    <cellStyle name="60% - 輔色6 3" xfId="49"/>
    <cellStyle name="Normal 8" xfId="6"/>
    <cellStyle name="Normal 9" xfId="5"/>
    <cellStyle name="ハイパーリンク_Coal Hong Kong 2011" xfId="3"/>
    <cellStyle name="一般" xfId="0" builtinId="0"/>
    <cellStyle name="一般 2" xfId="7"/>
    <cellStyle name="一般 2 2" xfId="71"/>
    <cellStyle name="一般 2 3" xfId="50"/>
    <cellStyle name="一般 3" xfId="40"/>
    <cellStyle name="一般 3 2" xfId="72"/>
    <cellStyle name="一般 4" xfId="52"/>
    <cellStyle name="千分位" xfId="1" builtinId="3"/>
    <cellStyle name="千分位 2" xfId="41"/>
    <cellStyle name="千分位[0] 2" xfId="73"/>
    <cellStyle name="中等 2" xfId="74"/>
    <cellStyle name="中等 3" xfId="43"/>
    <cellStyle name="合計" xfId="21" builtinId="25" customBuiltin="1"/>
    <cellStyle name="合計 2" xfId="75"/>
    <cellStyle name="好" xfId="12" builtinId="26" customBuiltin="1"/>
    <cellStyle name="好 2" xfId="76"/>
    <cellStyle name="計算方式" xfId="16" builtinId="22" customBuiltin="1"/>
    <cellStyle name="計算方式 2" xfId="77"/>
    <cellStyle name="連結的儲存格" xfId="17" builtinId="24" customBuiltin="1"/>
    <cellStyle name="連結的儲存格 2" xfId="78"/>
    <cellStyle name="備註 2" xfId="51"/>
    <cellStyle name="備註 2 2" xfId="79"/>
    <cellStyle name="超連結" xfId="4" builtinId="8"/>
    <cellStyle name="說明文字" xfId="20" builtinId="53" customBuiltin="1"/>
    <cellStyle name="說明文字 2" xfId="80"/>
    <cellStyle name="輔色1" xfId="22" builtinId="29" customBuiltin="1"/>
    <cellStyle name="輔色1 2" xfId="81"/>
    <cellStyle name="輔色2" xfId="25" builtinId="33" customBuiltin="1"/>
    <cellStyle name="輔色2 2" xfId="82"/>
    <cellStyle name="輔色3" xfId="28" builtinId="37" customBuiltin="1"/>
    <cellStyle name="輔色3 2" xfId="83"/>
    <cellStyle name="輔色4" xfId="31" builtinId="41" customBuiltin="1"/>
    <cellStyle name="輔色4 2" xfId="84"/>
    <cellStyle name="輔色5" xfId="34" builtinId="45" customBuiltin="1"/>
    <cellStyle name="輔色5 2" xfId="85"/>
    <cellStyle name="輔色6" xfId="37" builtinId="49" customBuiltin="1"/>
    <cellStyle name="輔色6 2" xfId="86"/>
    <cellStyle name="標準_Coal Hong Kong 2011" xfId="2"/>
    <cellStyle name="標題 1" xfId="8" builtinId="16" customBuiltin="1"/>
    <cellStyle name="標題 1 2" xfId="87"/>
    <cellStyle name="標題 2" xfId="9" builtinId="17" customBuiltin="1"/>
    <cellStyle name="標題 2 2" xfId="88"/>
    <cellStyle name="標題 3" xfId="10" builtinId="18" customBuiltin="1"/>
    <cellStyle name="標題 3 2" xfId="89"/>
    <cellStyle name="標題 4" xfId="11" builtinId="19" customBuiltin="1"/>
    <cellStyle name="標題 4 2" xfId="90"/>
    <cellStyle name="標題 5" xfId="91"/>
    <cellStyle name="標題 6" xfId="42"/>
    <cellStyle name="輸入" xfId="14" builtinId="20" customBuiltin="1"/>
    <cellStyle name="輸入 2" xfId="92"/>
    <cellStyle name="輸出" xfId="15" builtinId="21" customBuiltin="1"/>
    <cellStyle name="輸出 2" xfId="93"/>
    <cellStyle name="檢查儲存格" xfId="18" builtinId="23" customBuiltin="1"/>
    <cellStyle name="檢查儲存格 2" xfId="94"/>
    <cellStyle name="壞" xfId="13" builtinId="27" customBuiltin="1"/>
    <cellStyle name="壞 2" xfId="95"/>
    <cellStyle name="警告文字" xfId="19" builtinId="11" customBuiltin="1"/>
    <cellStyle name="警告文字 2" xfId="96"/>
  </cellStyles>
  <dxfs count="41">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
      <font>
        <color theme="0"/>
      </font>
      <fill>
        <patternFill>
          <bgColor rgb="FFFF6600"/>
        </patternFill>
      </fill>
    </dxf>
  </dxfs>
  <tableStyles count="0" defaultTableStyle="TableStyleMedium2" defaultPivotStyle="PivotStyleLight16"/>
  <colors>
    <mruColors>
      <color rgb="FF00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wesweb\balance_v109\99%20year%20(2010)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wesweb\balance_v109\108%20year%20(2019)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wesweb\balance_v109\100%20year%20(2011)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wesweb\balance_v109\101%20year%20(2012)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wesweb\balance_v109\102%20year%20(2013)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wesweb\balance_v109\103%20year%20(2014)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wesweb\balance_v109\104%20year%20(2015)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wesweb\balance_v109\105%20year%20(2016)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wesweb\balance_v109\106%20year%20(201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wesweb\balance_v109\107%20year%20(2018)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Page2"/>
      <sheetName val="Page3"/>
      <sheetName val="Page4"/>
      <sheetName val="Page5"/>
      <sheetName val="Page6"/>
      <sheetName val="Page7"/>
    </sheetNames>
    <sheetDataSet>
      <sheetData sheetId="0">
        <row r="44">
          <cell r="D44">
            <v>0</v>
          </cell>
        </row>
        <row r="91">
          <cell r="D91">
            <v>0</v>
          </cell>
        </row>
        <row r="102">
          <cell r="D102">
            <v>0</v>
          </cell>
        </row>
      </sheetData>
      <sheetData sheetId="1">
        <row r="44">
          <cell r="G44">
            <v>54470.087</v>
          </cell>
        </row>
        <row r="91">
          <cell r="G91">
            <v>1034451.145</v>
          </cell>
        </row>
        <row r="102">
          <cell r="G102">
            <v>1186028.5889999999</v>
          </cell>
        </row>
      </sheetData>
      <sheetData sheetId="2">
        <row r="82">
          <cell r="I82">
            <v>0</v>
          </cell>
        </row>
      </sheetData>
      <sheetData sheetId="3">
        <row r="83">
          <cell r="D83">
            <v>3658378.5269999998</v>
          </cell>
        </row>
      </sheetData>
      <sheetData sheetId="4">
        <row r="44">
          <cell r="D44">
            <v>35.200000000000003</v>
          </cell>
        </row>
        <row r="91">
          <cell r="D91">
            <v>428271.13900000002</v>
          </cell>
        </row>
        <row r="102">
          <cell r="D102">
            <v>734029.55099999998</v>
          </cell>
        </row>
      </sheetData>
      <sheetData sheetId="5">
        <row r="44">
          <cell r="I44">
            <v>34730.442999999999</v>
          </cell>
        </row>
        <row r="91">
          <cell r="I91">
            <v>3947239.4019999998</v>
          </cell>
        </row>
        <row r="102">
          <cell r="I102">
            <v>3734789.8969999999</v>
          </cell>
        </row>
      </sheetData>
      <sheetData sheetId="6">
        <row r="44">
          <cell r="E44">
            <v>0</v>
          </cell>
        </row>
        <row r="91">
          <cell r="D91">
            <v>3086.3159999999998</v>
          </cell>
          <cell r="E91">
            <v>0</v>
          </cell>
          <cell r="F91">
            <v>5413048.0020000003</v>
          </cell>
        </row>
        <row r="102">
          <cell r="D102">
            <v>99790.884000000005</v>
          </cell>
          <cell r="E102">
            <v>0</v>
          </cell>
          <cell r="F102">
            <v>5754638.9210000001</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Page2"/>
      <sheetName val="Page3"/>
      <sheetName val="Page4"/>
      <sheetName val="Page5"/>
      <sheetName val="Page6"/>
      <sheetName val="Page7"/>
    </sheetNames>
    <sheetDataSet>
      <sheetData sheetId="0">
        <row r="44">
          <cell r="D44">
            <v>0</v>
          </cell>
        </row>
        <row r="91">
          <cell r="D91">
            <v>0</v>
          </cell>
        </row>
        <row r="102">
          <cell r="D102">
            <v>0</v>
          </cell>
        </row>
      </sheetData>
      <sheetData sheetId="1">
        <row r="44">
          <cell r="G44">
            <v>6588.5739999999996</v>
          </cell>
        </row>
        <row r="91">
          <cell r="G91">
            <v>773377.31359999999</v>
          </cell>
        </row>
        <row r="102">
          <cell r="G102">
            <v>1071271.172</v>
          </cell>
        </row>
      </sheetData>
      <sheetData sheetId="2">
        <row r="82">
          <cell r="I82">
            <v>0</v>
          </cell>
        </row>
      </sheetData>
      <sheetData sheetId="3">
        <row r="83">
          <cell r="D83">
            <v>3987033.7343199998</v>
          </cell>
        </row>
      </sheetData>
      <sheetData sheetId="4">
        <row r="44">
          <cell r="D44">
            <v>0</v>
          </cell>
        </row>
        <row r="91">
          <cell r="D91">
            <v>421148.18300000002</v>
          </cell>
        </row>
        <row r="102">
          <cell r="D102">
            <v>697762.99399999995</v>
          </cell>
        </row>
      </sheetData>
      <sheetData sheetId="5">
        <row r="44">
          <cell r="I44">
            <v>17521.763999999999</v>
          </cell>
        </row>
        <row r="91">
          <cell r="I91">
            <v>4019864.8709999998</v>
          </cell>
        </row>
        <row r="102">
          <cell r="I102">
            <v>4058295.747</v>
          </cell>
        </row>
      </sheetData>
      <sheetData sheetId="6">
        <row r="44">
          <cell r="E44">
            <v>0</v>
          </cell>
        </row>
        <row r="91">
          <cell r="D91">
            <v>2728.5659999999998</v>
          </cell>
          <cell r="E91">
            <v>1051.7449999999999</v>
          </cell>
          <cell r="F91">
            <v>5218170.6786000002</v>
          </cell>
        </row>
        <row r="102">
          <cell r="D102">
            <v>88223.634000000005</v>
          </cell>
          <cell r="E102">
            <v>0</v>
          </cell>
          <cell r="F102">
            <v>5915553.5470000003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Page2"/>
      <sheetName val="Page3"/>
      <sheetName val="Page4"/>
      <sheetName val="Page5"/>
      <sheetName val="Page6"/>
      <sheetName val="Page7"/>
    </sheetNames>
    <sheetDataSet>
      <sheetData sheetId="0">
        <row r="44">
          <cell r="D44">
            <v>0</v>
          </cell>
        </row>
        <row r="91">
          <cell r="D91">
            <v>0</v>
          </cell>
        </row>
        <row r="102">
          <cell r="D102">
            <v>0</v>
          </cell>
        </row>
      </sheetData>
      <sheetData sheetId="1">
        <row r="44">
          <cell r="G44">
            <v>55790.203000000001</v>
          </cell>
        </row>
        <row r="91">
          <cell r="G91">
            <v>974305.07200000004</v>
          </cell>
        </row>
        <row r="102">
          <cell r="G102">
            <v>1168663.4990000001</v>
          </cell>
        </row>
      </sheetData>
      <sheetData sheetId="2">
        <row r="82">
          <cell r="I82">
            <v>0</v>
          </cell>
        </row>
      </sheetData>
      <sheetData sheetId="3">
        <row r="83">
          <cell r="D83">
            <v>3743147.54</v>
          </cell>
        </row>
      </sheetData>
      <sheetData sheetId="4">
        <row r="44">
          <cell r="D44">
            <v>41.6</v>
          </cell>
        </row>
        <row r="91">
          <cell r="D91">
            <v>376981.69699999999</v>
          </cell>
        </row>
        <row r="102">
          <cell r="D102">
            <v>723333.29200000002</v>
          </cell>
        </row>
      </sheetData>
      <sheetData sheetId="5">
        <row r="44">
          <cell r="I44">
            <v>36075.603000000003</v>
          </cell>
        </row>
        <row r="91">
          <cell r="I91">
            <v>3936383.719</v>
          </cell>
        </row>
        <row r="102">
          <cell r="I102">
            <v>3820024.5559999999</v>
          </cell>
        </row>
      </sheetData>
      <sheetData sheetId="6">
        <row r="44">
          <cell r="E44">
            <v>0</v>
          </cell>
        </row>
        <row r="91">
          <cell r="D91">
            <v>3056.67</v>
          </cell>
          <cell r="E91">
            <v>0</v>
          </cell>
          <cell r="F91">
            <v>5290727.1579999998</v>
          </cell>
        </row>
        <row r="102">
          <cell r="D102">
            <v>98832.33</v>
          </cell>
          <cell r="E102">
            <v>0</v>
          </cell>
          <cell r="F102">
            <v>5810853.6770000001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Page2"/>
      <sheetName val="Page3"/>
      <sheetName val="Page4"/>
      <sheetName val="Page5"/>
      <sheetName val="Page6"/>
      <sheetName val="Page7"/>
    </sheetNames>
    <sheetDataSet>
      <sheetData sheetId="0">
        <row r="44">
          <cell r="D44">
            <v>0</v>
          </cell>
        </row>
        <row r="91">
          <cell r="D91">
            <v>0</v>
          </cell>
        </row>
        <row r="102">
          <cell r="D102">
            <v>0</v>
          </cell>
        </row>
      </sheetData>
      <sheetData sheetId="1">
        <row r="44">
          <cell r="G44">
            <v>41947.911999999997</v>
          </cell>
        </row>
        <row r="91">
          <cell r="G91">
            <v>925501.26399999997</v>
          </cell>
        </row>
        <row r="102">
          <cell r="G102">
            <v>1137702.2220000001</v>
          </cell>
        </row>
      </sheetData>
      <sheetData sheetId="2">
        <row r="82">
          <cell r="I82">
            <v>0</v>
          </cell>
        </row>
      </sheetData>
      <sheetData sheetId="3">
        <row r="83">
          <cell r="D83">
            <v>3679896.2220000001</v>
          </cell>
        </row>
      </sheetData>
      <sheetData sheetId="4">
        <row r="44">
          <cell r="D44">
            <v>34.4</v>
          </cell>
        </row>
        <row r="91">
          <cell r="D91">
            <v>332546.29700000002</v>
          </cell>
        </row>
        <row r="102">
          <cell r="D102">
            <v>709287.91700000002</v>
          </cell>
        </row>
      </sheetData>
      <sheetData sheetId="5">
        <row r="44">
          <cell r="I44">
            <v>34322.337</v>
          </cell>
        </row>
        <row r="91">
          <cell r="I91">
            <v>3933559.58</v>
          </cell>
        </row>
        <row r="102">
          <cell r="I102">
            <v>3717998.733</v>
          </cell>
        </row>
      </sheetData>
      <sheetData sheetId="6">
        <row r="44">
          <cell r="E44">
            <v>0</v>
          </cell>
        </row>
        <row r="91">
          <cell r="D91">
            <v>3079.134</v>
          </cell>
          <cell r="E91">
            <v>0</v>
          </cell>
          <cell r="F91">
            <v>5194686.2750000004</v>
          </cell>
        </row>
        <row r="102">
          <cell r="D102">
            <v>99558.665999999997</v>
          </cell>
          <cell r="E102">
            <v>0</v>
          </cell>
          <cell r="F102">
            <v>5664547.5379999997</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Page2"/>
      <sheetName val="Page3"/>
      <sheetName val="Page4"/>
      <sheetName val="Page5"/>
      <sheetName val="Page6"/>
      <sheetName val="Page7"/>
    </sheetNames>
    <sheetDataSet>
      <sheetData sheetId="0">
        <row r="44">
          <cell r="D44">
            <v>0</v>
          </cell>
        </row>
        <row r="91">
          <cell r="D91">
            <v>0</v>
          </cell>
        </row>
        <row r="102">
          <cell r="D102">
            <v>0</v>
          </cell>
        </row>
      </sheetData>
      <sheetData sheetId="1">
        <row r="44">
          <cell r="G44">
            <v>35787.947</v>
          </cell>
        </row>
        <row r="91">
          <cell r="G91">
            <v>952209.25100000005</v>
          </cell>
        </row>
        <row r="102">
          <cell r="G102">
            <v>1114430.2709999999</v>
          </cell>
        </row>
      </sheetData>
      <sheetData sheetId="2">
        <row r="82">
          <cell r="I82">
            <v>0</v>
          </cell>
        </row>
      </sheetData>
      <sheetData sheetId="3">
        <row r="83">
          <cell r="D83">
            <v>3662428.27</v>
          </cell>
        </row>
      </sheetData>
      <sheetData sheetId="4">
        <row r="44">
          <cell r="D44">
            <v>16.8</v>
          </cell>
        </row>
        <row r="91">
          <cell r="D91">
            <v>372974.28100000002</v>
          </cell>
        </row>
        <row r="102">
          <cell r="D102">
            <v>655761.30700000003</v>
          </cell>
        </row>
      </sheetData>
      <sheetData sheetId="5">
        <row r="44">
          <cell r="I44">
            <v>38614.961000000003</v>
          </cell>
        </row>
        <row r="91">
          <cell r="I91">
            <v>3944245.6549999998</v>
          </cell>
        </row>
        <row r="102">
          <cell r="I102">
            <v>3747380.4070000001</v>
          </cell>
        </row>
      </sheetData>
      <sheetData sheetId="6">
        <row r="44">
          <cell r="E44">
            <v>0</v>
          </cell>
        </row>
        <row r="91">
          <cell r="D91">
            <v>3046.0859999999998</v>
          </cell>
          <cell r="E91">
            <v>0</v>
          </cell>
          <cell r="F91">
            <v>5272475.273</v>
          </cell>
        </row>
        <row r="102">
          <cell r="D102">
            <v>98490.114000000001</v>
          </cell>
          <cell r="E102">
            <v>0</v>
          </cell>
          <cell r="F102">
            <v>5616062.0990000004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Page2"/>
      <sheetName val="Page3"/>
      <sheetName val="Page4"/>
      <sheetName val="Page5"/>
      <sheetName val="Page6"/>
      <sheetName val="Page7"/>
    </sheetNames>
    <sheetDataSet>
      <sheetData sheetId="0">
        <row r="44">
          <cell r="D44">
            <v>0</v>
          </cell>
        </row>
        <row r="91">
          <cell r="D91">
            <v>0</v>
          </cell>
        </row>
        <row r="102">
          <cell r="D102">
            <v>0</v>
          </cell>
        </row>
      </sheetData>
      <sheetData sheetId="1">
        <row r="44">
          <cell r="G44">
            <v>33763.322</v>
          </cell>
        </row>
        <row r="91">
          <cell r="G91">
            <v>961183.75899999996</v>
          </cell>
        </row>
        <row r="102">
          <cell r="G102">
            <v>1091190.04</v>
          </cell>
        </row>
      </sheetData>
      <sheetData sheetId="2">
        <row r="82">
          <cell r="I82">
            <v>0</v>
          </cell>
        </row>
      </sheetData>
      <sheetData sheetId="3">
        <row r="83">
          <cell r="D83">
            <v>3722022.34</v>
          </cell>
        </row>
      </sheetData>
      <sheetData sheetId="4">
        <row r="44">
          <cell r="D44">
            <v>30.4</v>
          </cell>
        </row>
        <row r="91">
          <cell r="D91">
            <v>407146.31300000002</v>
          </cell>
        </row>
        <row r="102">
          <cell r="D102">
            <v>650557.66899999999</v>
          </cell>
        </row>
      </sheetData>
      <sheetData sheetId="5">
        <row r="44">
          <cell r="I44">
            <v>40799.220999999998</v>
          </cell>
        </row>
        <row r="91">
          <cell r="I91">
            <v>3996258.415</v>
          </cell>
        </row>
        <row r="102">
          <cell r="I102">
            <v>3885692.662</v>
          </cell>
        </row>
      </sheetData>
      <sheetData sheetId="6">
        <row r="44">
          <cell r="E44">
            <v>0</v>
          </cell>
        </row>
        <row r="91">
          <cell r="D91">
            <v>3028.0770000000002</v>
          </cell>
          <cell r="E91">
            <v>0</v>
          </cell>
          <cell r="F91">
            <v>5367616.5640000002</v>
          </cell>
        </row>
        <row r="102">
          <cell r="D102">
            <v>97907.823000000004</v>
          </cell>
          <cell r="E102">
            <v>0</v>
          </cell>
          <cell r="F102">
            <v>5725348.1940000001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Page2"/>
      <sheetName val="Page3"/>
      <sheetName val="Page4"/>
      <sheetName val="Page5"/>
      <sheetName val="Page6"/>
      <sheetName val="Page7"/>
    </sheetNames>
    <sheetDataSet>
      <sheetData sheetId="0">
        <row r="44">
          <cell r="D44">
            <v>0</v>
          </cell>
        </row>
        <row r="91">
          <cell r="D91">
            <v>0</v>
          </cell>
        </row>
        <row r="102">
          <cell r="D102">
            <v>0</v>
          </cell>
        </row>
      </sheetData>
      <sheetData sheetId="1">
        <row r="44">
          <cell r="G44">
            <v>33842.368999999999</v>
          </cell>
        </row>
        <row r="91">
          <cell r="G91">
            <v>962425.71299999999</v>
          </cell>
        </row>
        <row r="102">
          <cell r="G102">
            <v>1125326.8330000001</v>
          </cell>
        </row>
      </sheetData>
      <sheetData sheetId="2">
        <row r="82">
          <cell r="I82">
            <v>0</v>
          </cell>
        </row>
      </sheetData>
      <sheetData sheetId="3">
        <row r="83">
          <cell r="D83">
            <v>3819044.7880000002</v>
          </cell>
        </row>
      </sheetData>
      <sheetData sheetId="4">
        <row r="44">
          <cell r="D44">
            <v>32.799999999999997</v>
          </cell>
        </row>
        <row r="91">
          <cell r="D91">
            <v>414092.05699999997</v>
          </cell>
        </row>
        <row r="102">
          <cell r="D102">
            <v>636845.75199999998</v>
          </cell>
        </row>
      </sheetData>
      <sheetData sheetId="5">
        <row r="44">
          <cell r="I44">
            <v>39888.474999999999</v>
          </cell>
        </row>
        <row r="91">
          <cell r="I91">
            <v>4053814.9559999998</v>
          </cell>
        </row>
        <row r="102">
          <cell r="I102">
            <v>3859885.531</v>
          </cell>
        </row>
      </sheetData>
      <sheetData sheetId="6">
        <row r="44">
          <cell r="E44">
            <v>0</v>
          </cell>
        </row>
        <row r="91">
          <cell r="D91">
            <v>3064.8510000000001</v>
          </cell>
          <cell r="E91">
            <v>0</v>
          </cell>
          <cell r="F91">
            <v>5433397.5769999996</v>
          </cell>
        </row>
        <row r="102">
          <cell r="D102">
            <v>99096.849000000002</v>
          </cell>
          <cell r="E102">
            <v>0</v>
          </cell>
          <cell r="F102">
            <v>5721154.9649999999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Page2"/>
      <sheetName val="Page3"/>
      <sheetName val="Page4"/>
      <sheetName val="Page5"/>
      <sheetName val="Page6"/>
      <sheetName val="Page7"/>
    </sheetNames>
    <sheetDataSet>
      <sheetData sheetId="0">
        <row r="44">
          <cell r="D44">
            <v>0</v>
          </cell>
        </row>
        <row r="91">
          <cell r="D91">
            <v>0</v>
          </cell>
        </row>
        <row r="102">
          <cell r="D102">
            <v>0</v>
          </cell>
        </row>
      </sheetData>
      <sheetData sheetId="1">
        <row r="44">
          <cell r="G44">
            <v>29965.731</v>
          </cell>
        </row>
        <row r="91">
          <cell r="G91">
            <v>880639.58299999998</v>
          </cell>
        </row>
        <row r="102">
          <cell r="G102">
            <v>1136417.5360000001</v>
          </cell>
        </row>
      </sheetData>
      <sheetData sheetId="2">
        <row r="82">
          <cell r="I82">
            <v>0</v>
          </cell>
        </row>
      </sheetData>
      <sheetData sheetId="3">
        <row r="83">
          <cell r="D83">
            <v>3877319.719</v>
          </cell>
        </row>
      </sheetData>
      <sheetData sheetId="4">
        <row r="44">
          <cell r="D44">
            <v>37.6</v>
          </cell>
        </row>
        <row r="91">
          <cell r="D91">
            <v>427219.52299999999</v>
          </cell>
        </row>
        <row r="102">
          <cell r="D102">
            <v>653375.41200000001</v>
          </cell>
        </row>
      </sheetData>
      <sheetData sheetId="5">
        <row r="44">
          <cell r="I44">
            <v>37562.360999999997</v>
          </cell>
        </row>
        <row r="91">
          <cell r="I91">
            <v>4124383.4040000001</v>
          </cell>
        </row>
        <row r="102">
          <cell r="I102">
            <v>4070583.8879999998</v>
          </cell>
        </row>
      </sheetData>
      <sheetData sheetId="6">
        <row r="44">
          <cell r="E44">
            <v>0</v>
          </cell>
        </row>
        <row r="91">
          <cell r="D91">
            <v>3027.1860000000001</v>
          </cell>
          <cell r="E91">
            <v>0</v>
          </cell>
          <cell r="F91">
            <v>5435269.6960000005</v>
          </cell>
        </row>
        <row r="102">
          <cell r="D102">
            <v>97879.013999999996</v>
          </cell>
          <cell r="E102">
            <v>0</v>
          </cell>
          <cell r="F102">
            <v>5958255.8499999996</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Page2"/>
      <sheetName val="Page3"/>
      <sheetName val="Page4"/>
      <sheetName val="Page5"/>
      <sheetName val="Page6"/>
      <sheetName val="Page7"/>
    </sheetNames>
    <sheetDataSet>
      <sheetData sheetId="0">
        <row r="44">
          <cell r="D44">
            <v>0</v>
          </cell>
        </row>
        <row r="91">
          <cell r="D91">
            <v>0</v>
          </cell>
        </row>
        <row r="102">
          <cell r="D102">
            <v>0</v>
          </cell>
        </row>
      </sheetData>
      <sheetData sheetId="1">
        <row r="44">
          <cell r="G44">
            <v>31602.899000000001</v>
          </cell>
        </row>
        <row r="91">
          <cell r="G91">
            <v>895826.95700000005</v>
          </cell>
        </row>
        <row r="102">
          <cell r="G102">
            <v>1090624.5789999999</v>
          </cell>
        </row>
      </sheetData>
      <sheetData sheetId="2">
        <row r="82">
          <cell r="I82">
            <v>0</v>
          </cell>
        </row>
      </sheetData>
      <sheetData sheetId="3">
        <row r="83">
          <cell r="D83">
            <v>3891812.1710000001</v>
          </cell>
        </row>
      </sheetData>
      <sheetData sheetId="4">
        <row r="44">
          <cell r="D44">
            <v>185.6</v>
          </cell>
        </row>
        <row r="91">
          <cell r="D91">
            <v>436293.98499999999</v>
          </cell>
        </row>
        <row r="102">
          <cell r="D102">
            <v>647526.39399999997</v>
          </cell>
        </row>
      </sheetData>
      <sheetData sheetId="5">
        <row r="44">
          <cell r="I44">
            <v>36696.514000000003</v>
          </cell>
        </row>
        <row r="91">
          <cell r="I91">
            <v>4155299.676</v>
          </cell>
        </row>
        <row r="102">
          <cell r="I102">
            <v>4094655.34</v>
          </cell>
        </row>
      </sheetData>
      <sheetData sheetId="6">
        <row r="44">
          <cell r="E44">
            <v>0</v>
          </cell>
        </row>
        <row r="91">
          <cell r="D91">
            <v>3054.1320000000001</v>
          </cell>
          <cell r="E91">
            <v>0</v>
          </cell>
          <cell r="F91">
            <v>5490474.75</v>
          </cell>
        </row>
        <row r="102">
          <cell r="D102">
            <v>98750.267999999996</v>
          </cell>
          <cell r="E102">
            <v>0</v>
          </cell>
          <cell r="F102">
            <v>5931556.5810000002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Page2"/>
      <sheetName val="Page3"/>
      <sheetName val="Page4"/>
      <sheetName val="Page5"/>
      <sheetName val="Page6"/>
      <sheetName val="Page7"/>
    </sheetNames>
    <sheetDataSet>
      <sheetData sheetId="0">
        <row r="44">
          <cell r="D44">
            <v>0</v>
          </cell>
        </row>
        <row r="91">
          <cell r="D91">
            <v>0</v>
          </cell>
        </row>
        <row r="102">
          <cell r="D102">
            <v>0</v>
          </cell>
        </row>
      </sheetData>
      <sheetData sheetId="1">
        <row r="44">
          <cell r="G44">
            <v>7613.9750000000004</v>
          </cell>
        </row>
        <row r="91">
          <cell r="G91">
            <v>767878.47979999997</v>
          </cell>
        </row>
        <row r="102">
          <cell r="G102">
            <v>1070096.382</v>
          </cell>
        </row>
      </sheetData>
      <sheetData sheetId="2">
        <row r="82">
          <cell r="I82">
            <v>0</v>
          </cell>
        </row>
      </sheetData>
      <sheetData sheetId="3">
        <row r="83">
          <cell r="D83">
            <v>3900770.78792</v>
          </cell>
        </row>
      </sheetData>
      <sheetData sheetId="4">
        <row r="44">
          <cell r="D44">
            <v>0</v>
          </cell>
        </row>
        <row r="91">
          <cell r="D91">
            <v>415767.29499999998</v>
          </cell>
        </row>
        <row r="102">
          <cell r="D102">
            <v>703742.32200000004</v>
          </cell>
        </row>
      </sheetData>
      <sheetData sheetId="5">
        <row r="44">
          <cell r="I44">
            <v>14193.647999999999</v>
          </cell>
        </row>
        <row r="91">
          <cell r="I91">
            <v>4052331.3429999999</v>
          </cell>
        </row>
        <row r="102">
          <cell r="I102">
            <v>4031620.4640000002</v>
          </cell>
        </row>
      </sheetData>
      <sheetData sheetId="6">
        <row r="44">
          <cell r="E44">
            <v>0</v>
          </cell>
        </row>
        <row r="91">
          <cell r="D91">
            <v>2826.7379999999998</v>
          </cell>
          <cell r="E91">
            <v>1016.664</v>
          </cell>
          <cell r="F91">
            <v>5239820.5197999999</v>
          </cell>
        </row>
        <row r="102">
          <cell r="D102">
            <v>91397.861999999994</v>
          </cell>
          <cell r="E102">
            <v>0</v>
          </cell>
          <cell r="F102">
            <v>5896857.0300000003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cstat@moeaboe.gov.tw"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g.stat.gov.tw/ct.asp?xItem=37408&amp;CtNode=5347&amp;mp=5" TargetMode="External"/><Relationship Id="rId1" Type="http://schemas.openxmlformats.org/officeDocument/2006/relationships/hyperlink" Target="https://eng.stat.gov.tw/ct.asp?xItem=37408&amp;CtNode=5347&amp;mp=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C8" sqref="C8"/>
    </sheetView>
  </sheetViews>
  <sheetFormatPr defaultColWidth="14.85546875" defaultRowHeight="15"/>
  <cols>
    <col min="1" max="1" width="14.85546875" style="3" customWidth="1"/>
    <col min="2" max="3" width="28.140625" style="3" customWidth="1"/>
    <col min="4" max="4" width="25.140625" style="3" customWidth="1"/>
    <col min="5" max="5" width="11.5703125" style="3" customWidth="1"/>
    <col min="6" max="256" width="14.85546875" style="3"/>
    <col min="257" max="257" width="14.85546875" style="3" customWidth="1"/>
    <col min="258" max="259" width="28.140625" style="3" customWidth="1"/>
    <col min="260" max="260" width="25.140625" style="3" customWidth="1"/>
    <col min="261" max="261" width="11.5703125" style="3" customWidth="1"/>
    <col min="262" max="512" width="14.85546875" style="3"/>
    <col min="513" max="513" width="14.85546875" style="3" customWidth="1"/>
    <col min="514" max="515" width="28.140625" style="3" customWidth="1"/>
    <col min="516" max="516" width="25.140625" style="3" customWidth="1"/>
    <col min="517" max="517" width="11.5703125" style="3" customWidth="1"/>
    <col min="518" max="768" width="14.85546875" style="3"/>
    <col min="769" max="769" width="14.85546875" style="3" customWidth="1"/>
    <col min="770" max="771" width="28.140625" style="3" customWidth="1"/>
    <col min="772" max="772" width="25.140625" style="3" customWidth="1"/>
    <col min="773" max="773" width="11.5703125" style="3" customWidth="1"/>
    <col min="774" max="1024" width="14.85546875" style="3"/>
    <col min="1025" max="1025" width="14.85546875" style="3" customWidth="1"/>
    <col min="1026" max="1027" width="28.140625" style="3" customWidth="1"/>
    <col min="1028" max="1028" width="25.140625" style="3" customWidth="1"/>
    <col min="1029" max="1029" width="11.5703125" style="3" customWidth="1"/>
    <col min="1030" max="1280" width="14.85546875" style="3"/>
    <col min="1281" max="1281" width="14.85546875" style="3" customWidth="1"/>
    <col min="1282" max="1283" width="28.140625" style="3" customWidth="1"/>
    <col min="1284" max="1284" width="25.140625" style="3" customWidth="1"/>
    <col min="1285" max="1285" width="11.5703125" style="3" customWidth="1"/>
    <col min="1286" max="1536" width="14.85546875" style="3"/>
    <col min="1537" max="1537" width="14.85546875" style="3" customWidth="1"/>
    <col min="1538" max="1539" width="28.140625" style="3" customWidth="1"/>
    <col min="1540" max="1540" width="25.140625" style="3" customWidth="1"/>
    <col min="1541" max="1541" width="11.5703125" style="3" customWidth="1"/>
    <col min="1542" max="1792" width="14.85546875" style="3"/>
    <col min="1793" max="1793" width="14.85546875" style="3" customWidth="1"/>
    <col min="1794" max="1795" width="28.140625" style="3" customWidth="1"/>
    <col min="1796" max="1796" width="25.140625" style="3" customWidth="1"/>
    <col min="1797" max="1797" width="11.5703125" style="3" customWidth="1"/>
    <col min="1798" max="2048" width="14.85546875" style="3"/>
    <col min="2049" max="2049" width="14.85546875" style="3" customWidth="1"/>
    <col min="2050" max="2051" width="28.140625" style="3" customWidth="1"/>
    <col min="2052" max="2052" width="25.140625" style="3" customWidth="1"/>
    <col min="2053" max="2053" width="11.5703125" style="3" customWidth="1"/>
    <col min="2054" max="2304" width="14.85546875" style="3"/>
    <col min="2305" max="2305" width="14.85546875" style="3" customWidth="1"/>
    <col min="2306" max="2307" width="28.140625" style="3" customWidth="1"/>
    <col min="2308" max="2308" width="25.140625" style="3" customWidth="1"/>
    <col min="2309" max="2309" width="11.5703125" style="3" customWidth="1"/>
    <col min="2310" max="2560" width="14.85546875" style="3"/>
    <col min="2561" max="2561" width="14.85546875" style="3" customWidth="1"/>
    <col min="2562" max="2563" width="28.140625" style="3" customWidth="1"/>
    <col min="2564" max="2564" width="25.140625" style="3" customWidth="1"/>
    <col min="2565" max="2565" width="11.5703125" style="3" customWidth="1"/>
    <col min="2566" max="2816" width="14.85546875" style="3"/>
    <col min="2817" max="2817" width="14.85546875" style="3" customWidth="1"/>
    <col min="2818" max="2819" width="28.140625" style="3" customWidth="1"/>
    <col min="2820" max="2820" width="25.140625" style="3" customWidth="1"/>
    <col min="2821" max="2821" width="11.5703125" style="3" customWidth="1"/>
    <col min="2822" max="3072" width="14.85546875" style="3"/>
    <col min="3073" max="3073" width="14.85546875" style="3" customWidth="1"/>
    <col min="3074" max="3075" width="28.140625" style="3" customWidth="1"/>
    <col min="3076" max="3076" width="25.140625" style="3" customWidth="1"/>
    <col min="3077" max="3077" width="11.5703125" style="3" customWidth="1"/>
    <col min="3078" max="3328" width="14.85546875" style="3"/>
    <col min="3329" max="3329" width="14.85546875" style="3" customWidth="1"/>
    <col min="3330" max="3331" width="28.140625" style="3" customWidth="1"/>
    <col min="3332" max="3332" width="25.140625" style="3" customWidth="1"/>
    <col min="3333" max="3333" width="11.5703125" style="3" customWidth="1"/>
    <col min="3334" max="3584" width="14.85546875" style="3"/>
    <col min="3585" max="3585" width="14.85546875" style="3" customWidth="1"/>
    <col min="3586" max="3587" width="28.140625" style="3" customWidth="1"/>
    <col min="3588" max="3588" width="25.140625" style="3" customWidth="1"/>
    <col min="3589" max="3589" width="11.5703125" style="3" customWidth="1"/>
    <col min="3590" max="3840" width="14.85546875" style="3"/>
    <col min="3841" max="3841" width="14.85546875" style="3" customWidth="1"/>
    <col min="3842" max="3843" width="28.140625" style="3" customWidth="1"/>
    <col min="3844" max="3844" width="25.140625" style="3" customWidth="1"/>
    <col min="3845" max="3845" width="11.5703125" style="3" customWidth="1"/>
    <col min="3846" max="4096" width="14.85546875" style="3"/>
    <col min="4097" max="4097" width="14.85546875" style="3" customWidth="1"/>
    <col min="4098" max="4099" width="28.140625" style="3" customWidth="1"/>
    <col min="4100" max="4100" width="25.140625" style="3" customWidth="1"/>
    <col min="4101" max="4101" width="11.5703125" style="3" customWidth="1"/>
    <col min="4102" max="4352" width="14.85546875" style="3"/>
    <col min="4353" max="4353" width="14.85546875" style="3" customWidth="1"/>
    <col min="4354" max="4355" width="28.140625" style="3" customWidth="1"/>
    <col min="4356" max="4356" width="25.140625" style="3" customWidth="1"/>
    <col min="4357" max="4357" width="11.5703125" style="3" customWidth="1"/>
    <col min="4358" max="4608" width="14.85546875" style="3"/>
    <col min="4609" max="4609" width="14.85546875" style="3" customWidth="1"/>
    <col min="4610" max="4611" width="28.140625" style="3" customWidth="1"/>
    <col min="4612" max="4612" width="25.140625" style="3" customWidth="1"/>
    <col min="4613" max="4613" width="11.5703125" style="3" customWidth="1"/>
    <col min="4614" max="4864" width="14.85546875" style="3"/>
    <col min="4865" max="4865" width="14.85546875" style="3" customWidth="1"/>
    <col min="4866" max="4867" width="28.140625" style="3" customWidth="1"/>
    <col min="4868" max="4868" width="25.140625" style="3" customWidth="1"/>
    <col min="4869" max="4869" width="11.5703125" style="3" customWidth="1"/>
    <col min="4870" max="5120" width="14.85546875" style="3"/>
    <col min="5121" max="5121" width="14.85546875" style="3" customWidth="1"/>
    <col min="5122" max="5123" width="28.140625" style="3" customWidth="1"/>
    <col min="5124" max="5124" width="25.140625" style="3" customWidth="1"/>
    <col min="5125" max="5125" width="11.5703125" style="3" customWidth="1"/>
    <col min="5126" max="5376" width="14.85546875" style="3"/>
    <col min="5377" max="5377" width="14.85546875" style="3" customWidth="1"/>
    <col min="5378" max="5379" width="28.140625" style="3" customWidth="1"/>
    <col min="5380" max="5380" width="25.140625" style="3" customWidth="1"/>
    <col min="5381" max="5381" width="11.5703125" style="3" customWidth="1"/>
    <col min="5382" max="5632" width="14.85546875" style="3"/>
    <col min="5633" max="5633" width="14.85546875" style="3" customWidth="1"/>
    <col min="5634" max="5635" width="28.140625" style="3" customWidth="1"/>
    <col min="5636" max="5636" width="25.140625" style="3" customWidth="1"/>
    <col min="5637" max="5637" width="11.5703125" style="3" customWidth="1"/>
    <col min="5638" max="5888" width="14.85546875" style="3"/>
    <col min="5889" max="5889" width="14.85546875" style="3" customWidth="1"/>
    <col min="5890" max="5891" width="28.140625" style="3" customWidth="1"/>
    <col min="5892" max="5892" width="25.140625" style="3" customWidth="1"/>
    <col min="5893" max="5893" width="11.5703125" style="3" customWidth="1"/>
    <col min="5894" max="6144" width="14.85546875" style="3"/>
    <col min="6145" max="6145" width="14.85546875" style="3" customWidth="1"/>
    <col min="6146" max="6147" width="28.140625" style="3" customWidth="1"/>
    <col min="6148" max="6148" width="25.140625" style="3" customWidth="1"/>
    <col min="6149" max="6149" width="11.5703125" style="3" customWidth="1"/>
    <col min="6150" max="6400" width="14.85546875" style="3"/>
    <col min="6401" max="6401" width="14.85546875" style="3" customWidth="1"/>
    <col min="6402" max="6403" width="28.140625" style="3" customWidth="1"/>
    <col min="6404" max="6404" width="25.140625" style="3" customWidth="1"/>
    <col min="6405" max="6405" width="11.5703125" style="3" customWidth="1"/>
    <col min="6406" max="6656" width="14.85546875" style="3"/>
    <col min="6657" max="6657" width="14.85546875" style="3" customWidth="1"/>
    <col min="6658" max="6659" width="28.140625" style="3" customWidth="1"/>
    <col min="6660" max="6660" width="25.140625" style="3" customWidth="1"/>
    <col min="6661" max="6661" width="11.5703125" style="3" customWidth="1"/>
    <col min="6662" max="6912" width="14.85546875" style="3"/>
    <col min="6913" max="6913" width="14.85546875" style="3" customWidth="1"/>
    <col min="6914" max="6915" width="28.140625" style="3" customWidth="1"/>
    <col min="6916" max="6916" width="25.140625" style="3" customWidth="1"/>
    <col min="6917" max="6917" width="11.5703125" style="3" customWidth="1"/>
    <col min="6918" max="7168" width="14.85546875" style="3"/>
    <col min="7169" max="7169" width="14.85546875" style="3" customWidth="1"/>
    <col min="7170" max="7171" width="28.140625" style="3" customWidth="1"/>
    <col min="7172" max="7172" width="25.140625" style="3" customWidth="1"/>
    <col min="7173" max="7173" width="11.5703125" style="3" customWidth="1"/>
    <col min="7174" max="7424" width="14.85546875" style="3"/>
    <col min="7425" max="7425" width="14.85546875" style="3" customWidth="1"/>
    <col min="7426" max="7427" width="28.140625" style="3" customWidth="1"/>
    <col min="7428" max="7428" width="25.140625" style="3" customWidth="1"/>
    <col min="7429" max="7429" width="11.5703125" style="3" customWidth="1"/>
    <col min="7430" max="7680" width="14.85546875" style="3"/>
    <col min="7681" max="7681" width="14.85546875" style="3" customWidth="1"/>
    <col min="7682" max="7683" width="28.140625" style="3" customWidth="1"/>
    <col min="7684" max="7684" width="25.140625" style="3" customWidth="1"/>
    <col min="7685" max="7685" width="11.5703125" style="3" customWidth="1"/>
    <col min="7686" max="7936" width="14.85546875" style="3"/>
    <col min="7937" max="7937" width="14.85546875" style="3" customWidth="1"/>
    <col min="7938" max="7939" width="28.140625" style="3" customWidth="1"/>
    <col min="7940" max="7940" width="25.140625" style="3" customWidth="1"/>
    <col min="7941" max="7941" width="11.5703125" style="3" customWidth="1"/>
    <col min="7942" max="8192" width="14.85546875" style="3"/>
    <col min="8193" max="8193" width="14.85546875" style="3" customWidth="1"/>
    <col min="8194" max="8195" width="28.140625" style="3" customWidth="1"/>
    <col min="8196" max="8196" width="25.140625" style="3" customWidth="1"/>
    <col min="8197" max="8197" width="11.5703125" style="3" customWidth="1"/>
    <col min="8198" max="8448" width="14.85546875" style="3"/>
    <col min="8449" max="8449" width="14.85546875" style="3" customWidth="1"/>
    <col min="8450" max="8451" width="28.140625" style="3" customWidth="1"/>
    <col min="8452" max="8452" width="25.140625" style="3" customWidth="1"/>
    <col min="8453" max="8453" width="11.5703125" style="3" customWidth="1"/>
    <col min="8454" max="8704" width="14.85546875" style="3"/>
    <col min="8705" max="8705" width="14.85546875" style="3" customWidth="1"/>
    <col min="8706" max="8707" width="28.140625" style="3" customWidth="1"/>
    <col min="8708" max="8708" width="25.140625" style="3" customWidth="1"/>
    <col min="8709" max="8709" width="11.5703125" style="3" customWidth="1"/>
    <col min="8710" max="8960" width="14.85546875" style="3"/>
    <col min="8961" max="8961" width="14.85546875" style="3" customWidth="1"/>
    <col min="8962" max="8963" width="28.140625" style="3" customWidth="1"/>
    <col min="8964" max="8964" width="25.140625" style="3" customWidth="1"/>
    <col min="8965" max="8965" width="11.5703125" style="3" customWidth="1"/>
    <col min="8966" max="9216" width="14.85546875" style="3"/>
    <col min="9217" max="9217" width="14.85546875" style="3" customWidth="1"/>
    <col min="9218" max="9219" width="28.140625" style="3" customWidth="1"/>
    <col min="9220" max="9220" width="25.140625" style="3" customWidth="1"/>
    <col min="9221" max="9221" width="11.5703125" style="3" customWidth="1"/>
    <col min="9222" max="9472" width="14.85546875" style="3"/>
    <col min="9473" max="9473" width="14.85546875" style="3" customWidth="1"/>
    <col min="9474" max="9475" width="28.140625" style="3" customWidth="1"/>
    <col min="9476" max="9476" width="25.140625" style="3" customWidth="1"/>
    <col min="9477" max="9477" width="11.5703125" style="3" customWidth="1"/>
    <col min="9478" max="9728" width="14.85546875" style="3"/>
    <col min="9729" max="9729" width="14.85546875" style="3" customWidth="1"/>
    <col min="9730" max="9731" width="28.140625" style="3" customWidth="1"/>
    <col min="9732" max="9732" width="25.140625" style="3" customWidth="1"/>
    <col min="9733" max="9733" width="11.5703125" style="3" customWidth="1"/>
    <col min="9734" max="9984" width="14.85546875" style="3"/>
    <col min="9985" max="9985" width="14.85546875" style="3" customWidth="1"/>
    <col min="9986" max="9987" width="28.140625" style="3" customWidth="1"/>
    <col min="9988" max="9988" width="25.140625" style="3" customWidth="1"/>
    <col min="9989" max="9989" width="11.5703125" style="3" customWidth="1"/>
    <col min="9990" max="10240" width="14.85546875" style="3"/>
    <col min="10241" max="10241" width="14.85546875" style="3" customWidth="1"/>
    <col min="10242" max="10243" width="28.140625" style="3" customWidth="1"/>
    <col min="10244" max="10244" width="25.140625" style="3" customWidth="1"/>
    <col min="10245" max="10245" width="11.5703125" style="3" customWidth="1"/>
    <col min="10246" max="10496" width="14.85546875" style="3"/>
    <col min="10497" max="10497" width="14.85546875" style="3" customWidth="1"/>
    <col min="10498" max="10499" width="28.140625" style="3" customWidth="1"/>
    <col min="10500" max="10500" width="25.140625" style="3" customWidth="1"/>
    <col min="10501" max="10501" width="11.5703125" style="3" customWidth="1"/>
    <col min="10502" max="10752" width="14.85546875" style="3"/>
    <col min="10753" max="10753" width="14.85546875" style="3" customWidth="1"/>
    <col min="10754" max="10755" width="28.140625" style="3" customWidth="1"/>
    <col min="10756" max="10756" width="25.140625" style="3" customWidth="1"/>
    <col min="10757" max="10757" width="11.5703125" style="3" customWidth="1"/>
    <col min="10758" max="11008" width="14.85546875" style="3"/>
    <col min="11009" max="11009" width="14.85546875" style="3" customWidth="1"/>
    <col min="11010" max="11011" width="28.140625" style="3" customWidth="1"/>
    <col min="11012" max="11012" width="25.140625" style="3" customWidth="1"/>
    <col min="11013" max="11013" width="11.5703125" style="3" customWidth="1"/>
    <col min="11014" max="11264" width="14.85546875" style="3"/>
    <col min="11265" max="11265" width="14.85546875" style="3" customWidth="1"/>
    <col min="11266" max="11267" width="28.140625" style="3" customWidth="1"/>
    <col min="11268" max="11268" width="25.140625" style="3" customWidth="1"/>
    <col min="11269" max="11269" width="11.5703125" style="3" customWidth="1"/>
    <col min="11270" max="11520" width="14.85546875" style="3"/>
    <col min="11521" max="11521" width="14.85546875" style="3" customWidth="1"/>
    <col min="11522" max="11523" width="28.140625" style="3" customWidth="1"/>
    <col min="11524" max="11524" width="25.140625" style="3" customWidth="1"/>
    <col min="11525" max="11525" width="11.5703125" style="3" customWidth="1"/>
    <col min="11526" max="11776" width="14.85546875" style="3"/>
    <col min="11777" max="11777" width="14.85546875" style="3" customWidth="1"/>
    <col min="11778" max="11779" width="28.140625" style="3" customWidth="1"/>
    <col min="11780" max="11780" width="25.140625" style="3" customWidth="1"/>
    <col min="11781" max="11781" width="11.5703125" style="3" customWidth="1"/>
    <col min="11782" max="12032" width="14.85546875" style="3"/>
    <col min="12033" max="12033" width="14.85546875" style="3" customWidth="1"/>
    <col min="12034" max="12035" width="28.140625" style="3" customWidth="1"/>
    <col min="12036" max="12036" width="25.140625" style="3" customWidth="1"/>
    <col min="12037" max="12037" width="11.5703125" style="3" customWidth="1"/>
    <col min="12038" max="12288" width="14.85546875" style="3"/>
    <col min="12289" max="12289" width="14.85546875" style="3" customWidth="1"/>
    <col min="12290" max="12291" width="28.140625" style="3" customWidth="1"/>
    <col min="12292" max="12292" width="25.140625" style="3" customWidth="1"/>
    <col min="12293" max="12293" width="11.5703125" style="3" customWidth="1"/>
    <col min="12294" max="12544" width="14.85546875" style="3"/>
    <col min="12545" max="12545" width="14.85546875" style="3" customWidth="1"/>
    <col min="12546" max="12547" width="28.140625" style="3" customWidth="1"/>
    <col min="12548" max="12548" width="25.140625" style="3" customWidth="1"/>
    <col min="12549" max="12549" width="11.5703125" style="3" customWidth="1"/>
    <col min="12550" max="12800" width="14.85546875" style="3"/>
    <col min="12801" max="12801" width="14.85546875" style="3" customWidth="1"/>
    <col min="12802" max="12803" width="28.140625" style="3" customWidth="1"/>
    <col min="12804" max="12804" width="25.140625" style="3" customWidth="1"/>
    <col min="12805" max="12805" width="11.5703125" style="3" customWidth="1"/>
    <col min="12806" max="13056" width="14.85546875" style="3"/>
    <col min="13057" max="13057" width="14.85546875" style="3" customWidth="1"/>
    <col min="13058" max="13059" width="28.140625" style="3" customWidth="1"/>
    <col min="13060" max="13060" width="25.140625" style="3" customWidth="1"/>
    <col min="13061" max="13061" width="11.5703125" style="3" customWidth="1"/>
    <col min="13062" max="13312" width="14.85546875" style="3"/>
    <col min="13313" max="13313" width="14.85546875" style="3" customWidth="1"/>
    <col min="13314" max="13315" width="28.140625" style="3" customWidth="1"/>
    <col min="13316" max="13316" width="25.140625" style="3" customWidth="1"/>
    <col min="13317" max="13317" width="11.5703125" style="3" customWidth="1"/>
    <col min="13318" max="13568" width="14.85546875" style="3"/>
    <col min="13569" max="13569" width="14.85546875" style="3" customWidth="1"/>
    <col min="13570" max="13571" width="28.140625" style="3" customWidth="1"/>
    <col min="13572" max="13572" width="25.140625" style="3" customWidth="1"/>
    <col min="13573" max="13573" width="11.5703125" style="3" customWidth="1"/>
    <col min="13574" max="13824" width="14.85546875" style="3"/>
    <col min="13825" max="13825" width="14.85546875" style="3" customWidth="1"/>
    <col min="13826" max="13827" width="28.140625" style="3" customWidth="1"/>
    <col min="13828" max="13828" width="25.140625" style="3" customWidth="1"/>
    <col min="13829" max="13829" width="11.5703125" style="3" customWidth="1"/>
    <col min="13830" max="14080" width="14.85546875" style="3"/>
    <col min="14081" max="14081" width="14.85546875" style="3" customWidth="1"/>
    <col min="14082" max="14083" width="28.140625" style="3" customWidth="1"/>
    <col min="14084" max="14084" width="25.140625" style="3" customWidth="1"/>
    <col min="14085" max="14085" width="11.5703125" style="3" customWidth="1"/>
    <col min="14086" max="14336" width="14.85546875" style="3"/>
    <col min="14337" max="14337" width="14.85546875" style="3" customWidth="1"/>
    <col min="14338" max="14339" width="28.140625" style="3" customWidth="1"/>
    <col min="14340" max="14340" width="25.140625" style="3" customWidth="1"/>
    <col min="14341" max="14341" width="11.5703125" style="3" customWidth="1"/>
    <col min="14342" max="14592" width="14.85546875" style="3"/>
    <col min="14593" max="14593" width="14.85546875" style="3" customWidth="1"/>
    <col min="14594" max="14595" width="28.140625" style="3" customWidth="1"/>
    <col min="14596" max="14596" width="25.140625" style="3" customWidth="1"/>
    <col min="14597" max="14597" width="11.5703125" style="3" customWidth="1"/>
    <col min="14598" max="14848" width="14.85546875" style="3"/>
    <col min="14849" max="14849" width="14.85546875" style="3" customWidth="1"/>
    <col min="14850" max="14851" width="28.140625" style="3" customWidth="1"/>
    <col min="14852" max="14852" width="25.140625" style="3" customWidth="1"/>
    <col min="14853" max="14853" width="11.5703125" style="3" customWidth="1"/>
    <col min="14854" max="15104" width="14.85546875" style="3"/>
    <col min="15105" max="15105" width="14.85546875" style="3" customWidth="1"/>
    <col min="15106" max="15107" width="28.140625" style="3" customWidth="1"/>
    <col min="15108" max="15108" width="25.140625" style="3" customWidth="1"/>
    <col min="15109" max="15109" width="11.5703125" style="3" customWidth="1"/>
    <col min="15110" max="15360" width="14.85546875" style="3"/>
    <col min="15361" max="15361" width="14.85546875" style="3" customWidth="1"/>
    <col min="15362" max="15363" width="28.140625" style="3" customWidth="1"/>
    <col min="15364" max="15364" width="25.140625" style="3" customWidth="1"/>
    <col min="15365" max="15365" width="11.5703125" style="3" customWidth="1"/>
    <col min="15366" max="15616" width="14.85546875" style="3"/>
    <col min="15617" max="15617" width="14.85546875" style="3" customWidth="1"/>
    <col min="15618" max="15619" width="28.140625" style="3" customWidth="1"/>
    <col min="15620" max="15620" width="25.140625" style="3" customWidth="1"/>
    <col min="15621" max="15621" width="11.5703125" style="3" customWidth="1"/>
    <col min="15622" max="15872" width="14.85546875" style="3"/>
    <col min="15873" max="15873" width="14.85546875" style="3" customWidth="1"/>
    <col min="15874" max="15875" width="28.140625" style="3" customWidth="1"/>
    <col min="15876" max="15876" width="25.140625" style="3" customWidth="1"/>
    <col min="15877" max="15877" width="11.5703125" style="3" customWidth="1"/>
    <col min="15878" max="16128" width="14.85546875" style="3"/>
    <col min="16129" max="16129" width="14.85546875" style="3" customWidth="1"/>
    <col min="16130" max="16131" width="28.140625" style="3" customWidth="1"/>
    <col min="16132" max="16132" width="25.140625" style="3" customWidth="1"/>
    <col min="16133" max="16133" width="11.5703125" style="3" customWidth="1"/>
    <col min="16134" max="16384" width="14.85546875" style="3"/>
  </cols>
  <sheetData>
    <row r="1" spans="1:5" ht="25.5">
      <c r="A1" s="1" t="s">
        <v>0</v>
      </c>
      <c r="B1" s="2"/>
      <c r="C1" s="2"/>
      <c r="D1" s="2"/>
      <c r="E1" s="2"/>
    </row>
    <row r="2" spans="1:5">
      <c r="A2" s="2"/>
      <c r="B2" s="2"/>
      <c r="C2" s="2"/>
      <c r="D2" s="2"/>
      <c r="E2" s="2"/>
    </row>
    <row r="3" spans="1:5" ht="15.75">
      <c r="A3" s="4" t="s">
        <v>1</v>
      </c>
      <c r="B3" s="2"/>
      <c r="C3" s="2"/>
      <c r="D3" s="2"/>
      <c r="E3" s="2"/>
    </row>
    <row r="4" spans="1:5" ht="16.5" thickBot="1">
      <c r="A4" s="4"/>
      <c r="B4" s="2"/>
      <c r="C4" s="2"/>
      <c r="D4" s="2"/>
      <c r="E4" s="2"/>
    </row>
    <row r="5" spans="1:5" ht="17.25" thickTop="1" thickBot="1">
      <c r="A5" s="2"/>
      <c r="B5" s="5" t="s">
        <v>2</v>
      </c>
      <c r="C5" s="6" t="s">
        <v>502</v>
      </c>
      <c r="D5" s="2"/>
      <c r="E5" s="2"/>
    </row>
    <row r="6" spans="1:5" ht="17.25" thickTop="1" thickBot="1">
      <c r="A6" s="2"/>
      <c r="B6" s="7" t="s">
        <v>3</v>
      </c>
      <c r="C6" s="8" t="s">
        <v>503</v>
      </c>
      <c r="D6" s="2"/>
      <c r="E6" s="2"/>
    </row>
    <row r="7" spans="1:5" ht="16.5" thickTop="1" thickBot="1">
      <c r="A7" s="2"/>
      <c r="B7" s="2"/>
      <c r="C7" s="2"/>
      <c r="D7" s="2"/>
      <c r="E7" s="2"/>
    </row>
    <row r="8" spans="1:5" ht="17.25" thickTop="1" thickBot="1">
      <c r="A8" s="2"/>
      <c r="B8" s="7" t="s">
        <v>4</v>
      </c>
      <c r="C8" s="6"/>
      <c r="D8" s="2"/>
      <c r="E8" s="2"/>
    </row>
    <row r="9" spans="1:5" ht="17.25" thickTop="1" thickBot="1">
      <c r="A9" s="2"/>
      <c r="B9" s="7" t="s">
        <v>5</v>
      </c>
      <c r="C9" s="6"/>
      <c r="D9" s="2"/>
      <c r="E9" s="2"/>
    </row>
    <row r="10" spans="1:5" ht="17.25" thickTop="1" thickBot="1">
      <c r="A10" s="2"/>
      <c r="B10" s="7" t="s">
        <v>6</v>
      </c>
      <c r="C10" s="261" t="s">
        <v>504</v>
      </c>
      <c r="D10" s="2"/>
      <c r="E10" s="2"/>
    </row>
    <row r="11" spans="1:5" ht="17.25" thickTop="1" thickBot="1">
      <c r="A11" s="2"/>
      <c r="B11" s="7" t="s">
        <v>7</v>
      </c>
      <c r="C11" s="9"/>
      <c r="D11" s="2"/>
      <c r="E11" s="2"/>
    </row>
    <row r="12" spans="1:5" ht="15.75" thickTop="1">
      <c r="A12" s="2"/>
      <c r="B12" s="2"/>
      <c r="C12" s="2"/>
      <c r="D12" s="2"/>
      <c r="E12" s="2"/>
    </row>
    <row r="13" spans="1:5">
      <c r="A13" s="2" t="s">
        <v>8</v>
      </c>
      <c r="B13" s="2"/>
      <c r="C13" s="2"/>
      <c r="D13" s="2"/>
      <c r="E13" s="2"/>
    </row>
    <row r="14" spans="1:5">
      <c r="A14" s="2" t="s">
        <v>10</v>
      </c>
      <c r="B14" s="2"/>
      <c r="C14" s="2"/>
      <c r="D14" s="2"/>
      <c r="E14" s="2"/>
    </row>
    <row r="15" spans="1:5">
      <c r="A15" s="2" t="s">
        <v>9</v>
      </c>
      <c r="B15" s="2"/>
      <c r="C15" s="2"/>
      <c r="D15" s="2"/>
      <c r="E15" s="2"/>
    </row>
    <row r="16" spans="1:5">
      <c r="A16" s="2" t="s">
        <v>11</v>
      </c>
      <c r="B16" s="2"/>
      <c r="C16" s="2"/>
      <c r="D16" s="2"/>
      <c r="E16" s="2"/>
    </row>
    <row r="17" spans="1:5">
      <c r="A17" s="2"/>
      <c r="B17" s="2"/>
      <c r="C17" s="2"/>
      <c r="D17" s="2"/>
      <c r="E17" s="2"/>
    </row>
    <row r="18" spans="1:5">
      <c r="A18" s="2" t="s">
        <v>12</v>
      </c>
      <c r="B18" s="2"/>
      <c r="C18" s="2"/>
      <c r="D18" s="2"/>
      <c r="E18" s="2"/>
    </row>
    <row r="19" spans="1:5">
      <c r="A19" s="10"/>
      <c r="B19" s="2"/>
      <c r="C19" s="2"/>
      <c r="D19" s="2"/>
      <c r="E19" s="2"/>
    </row>
  </sheetData>
  <phoneticPr fontId="42" type="noConversion"/>
  <hyperlinks>
    <hyperlink ref="C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84"/>
  <sheetViews>
    <sheetView workbookViewId="0">
      <pane xSplit="3" ySplit="3" topLeftCell="AH29" activePane="bottomRight" state="frozen"/>
      <selection pane="topRight" activeCell="D1" sqref="D1"/>
      <selection pane="bottomLeft" activeCell="A4" sqref="A4"/>
      <selection pane="bottomRight" activeCell="AH56" sqref="AH56"/>
    </sheetView>
  </sheetViews>
  <sheetFormatPr defaultRowHeight="15.75" outlineLevelRow="1"/>
  <cols>
    <col min="1" max="1" width="9" customWidth="1"/>
    <col min="2" max="2" width="71" customWidth="1"/>
    <col min="3" max="3" width="21.5703125" style="27" hidden="1" customWidth="1"/>
    <col min="4" max="4" width="7.140625" style="27" customWidth="1"/>
    <col min="5" max="14" width="10.28515625" style="31" bestFit="1" customWidth="1"/>
    <col min="15" max="29" width="11.5703125" style="31" bestFit="1" customWidth="1"/>
    <col min="30" max="34" width="11.5703125" bestFit="1" customWidth="1"/>
    <col min="35" max="36" width="20.7109375" customWidth="1"/>
    <col min="88" max="111" width="9.140625" customWidth="1"/>
    <col min="261" max="261" width="9" customWidth="1"/>
    <col min="262" max="262" width="71" customWidth="1"/>
    <col min="263" max="263" width="0" hidden="1" customWidth="1"/>
    <col min="265" max="289" width="8.7109375" customWidth="1"/>
    <col min="291" max="292" width="20.7109375" customWidth="1"/>
    <col min="344" max="367" width="9.140625" customWidth="1"/>
    <col min="517" max="517" width="9" customWidth="1"/>
    <col min="518" max="518" width="71" customWidth="1"/>
    <col min="519" max="519" width="0" hidden="1" customWidth="1"/>
    <col min="521" max="545" width="8.7109375" customWidth="1"/>
    <col min="547" max="548" width="20.7109375" customWidth="1"/>
    <col min="600" max="623" width="9.140625" customWidth="1"/>
    <col min="773" max="773" width="9" customWidth="1"/>
    <col min="774" max="774" width="71" customWidth="1"/>
    <col min="775" max="775" width="0" hidden="1" customWidth="1"/>
    <col min="777" max="801" width="8.7109375" customWidth="1"/>
    <col min="803" max="804" width="20.7109375" customWidth="1"/>
    <col min="856" max="879" width="9.140625" customWidth="1"/>
    <col min="1029" max="1029" width="9" customWidth="1"/>
    <col min="1030" max="1030" width="71" customWidth="1"/>
    <col min="1031" max="1031" width="0" hidden="1" customWidth="1"/>
    <col min="1033" max="1057" width="8.7109375" customWidth="1"/>
    <col min="1059" max="1060" width="20.7109375" customWidth="1"/>
    <col min="1112" max="1135" width="9.140625" customWidth="1"/>
    <col min="1285" max="1285" width="9" customWidth="1"/>
    <col min="1286" max="1286" width="71" customWidth="1"/>
    <col min="1287" max="1287" width="0" hidden="1" customWidth="1"/>
    <col min="1289" max="1313" width="8.7109375" customWidth="1"/>
    <col min="1315" max="1316" width="20.7109375" customWidth="1"/>
    <col min="1368" max="1391" width="9.140625" customWidth="1"/>
    <col min="1541" max="1541" width="9" customWidth="1"/>
    <col min="1542" max="1542" width="71" customWidth="1"/>
    <col min="1543" max="1543" width="0" hidden="1" customWidth="1"/>
    <col min="1545" max="1569" width="8.7109375" customWidth="1"/>
    <col min="1571" max="1572" width="20.7109375" customWidth="1"/>
    <col min="1624" max="1647" width="9.140625" customWidth="1"/>
    <col min="1797" max="1797" width="9" customWidth="1"/>
    <col min="1798" max="1798" width="71" customWidth="1"/>
    <col min="1799" max="1799" width="0" hidden="1" customWidth="1"/>
    <col min="1801" max="1825" width="8.7109375" customWidth="1"/>
    <col min="1827" max="1828" width="20.7109375" customWidth="1"/>
    <col min="1880" max="1903" width="9.140625" customWidth="1"/>
    <col min="2053" max="2053" width="9" customWidth="1"/>
    <col min="2054" max="2054" width="71" customWidth="1"/>
    <col min="2055" max="2055" width="0" hidden="1" customWidth="1"/>
    <col min="2057" max="2081" width="8.7109375" customWidth="1"/>
    <col min="2083" max="2084" width="20.7109375" customWidth="1"/>
    <col min="2136" max="2159" width="9.140625" customWidth="1"/>
    <col min="2309" max="2309" width="9" customWidth="1"/>
    <col min="2310" max="2310" width="71" customWidth="1"/>
    <col min="2311" max="2311" width="0" hidden="1" customWidth="1"/>
    <col min="2313" max="2337" width="8.7109375" customWidth="1"/>
    <col min="2339" max="2340" width="20.7109375" customWidth="1"/>
    <col min="2392" max="2415" width="9.140625" customWidth="1"/>
    <col min="2565" max="2565" width="9" customWidth="1"/>
    <col min="2566" max="2566" width="71" customWidth="1"/>
    <col min="2567" max="2567" width="0" hidden="1" customWidth="1"/>
    <col min="2569" max="2593" width="8.7109375" customWidth="1"/>
    <col min="2595" max="2596" width="20.7109375" customWidth="1"/>
    <col min="2648" max="2671" width="9.140625" customWidth="1"/>
    <col min="2821" max="2821" width="9" customWidth="1"/>
    <col min="2822" max="2822" width="71" customWidth="1"/>
    <col min="2823" max="2823" width="0" hidden="1" customWidth="1"/>
    <col min="2825" max="2849" width="8.7109375" customWidth="1"/>
    <col min="2851" max="2852" width="20.7109375" customWidth="1"/>
    <col min="2904" max="2927" width="9.140625" customWidth="1"/>
    <col min="3077" max="3077" width="9" customWidth="1"/>
    <col min="3078" max="3078" width="71" customWidth="1"/>
    <col min="3079" max="3079" width="0" hidden="1" customWidth="1"/>
    <col min="3081" max="3105" width="8.7109375" customWidth="1"/>
    <col min="3107" max="3108" width="20.7109375" customWidth="1"/>
    <col min="3160" max="3183" width="9.140625" customWidth="1"/>
    <col min="3333" max="3333" width="9" customWidth="1"/>
    <col min="3334" max="3334" width="71" customWidth="1"/>
    <col min="3335" max="3335" width="0" hidden="1" customWidth="1"/>
    <col min="3337" max="3361" width="8.7109375" customWidth="1"/>
    <col min="3363" max="3364" width="20.7109375" customWidth="1"/>
    <col min="3416" max="3439" width="9.140625" customWidth="1"/>
    <col min="3589" max="3589" width="9" customWidth="1"/>
    <col min="3590" max="3590" width="71" customWidth="1"/>
    <col min="3591" max="3591" width="0" hidden="1" customWidth="1"/>
    <col min="3593" max="3617" width="8.7109375" customWidth="1"/>
    <col min="3619" max="3620" width="20.7109375" customWidth="1"/>
    <col min="3672" max="3695" width="9.140625" customWidth="1"/>
    <col min="3845" max="3845" width="9" customWidth="1"/>
    <col min="3846" max="3846" width="71" customWidth="1"/>
    <col min="3847" max="3847" width="0" hidden="1" customWidth="1"/>
    <col min="3849" max="3873" width="8.7109375" customWidth="1"/>
    <col min="3875" max="3876" width="20.7109375" customWidth="1"/>
    <col min="3928" max="3951" width="9.140625" customWidth="1"/>
    <col min="4101" max="4101" width="9" customWidth="1"/>
    <col min="4102" max="4102" width="71" customWidth="1"/>
    <col min="4103" max="4103" width="0" hidden="1" customWidth="1"/>
    <col min="4105" max="4129" width="8.7109375" customWidth="1"/>
    <col min="4131" max="4132" width="20.7109375" customWidth="1"/>
    <col min="4184" max="4207" width="9.140625" customWidth="1"/>
    <col min="4357" max="4357" width="9" customWidth="1"/>
    <col min="4358" max="4358" width="71" customWidth="1"/>
    <col min="4359" max="4359" width="0" hidden="1" customWidth="1"/>
    <col min="4361" max="4385" width="8.7109375" customWidth="1"/>
    <col min="4387" max="4388" width="20.7109375" customWidth="1"/>
    <col min="4440" max="4463" width="9.140625" customWidth="1"/>
    <col min="4613" max="4613" width="9" customWidth="1"/>
    <col min="4614" max="4614" width="71" customWidth="1"/>
    <col min="4615" max="4615" width="0" hidden="1" customWidth="1"/>
    <col min="4617" max="4641" width="8.7109375" customWidth="1"/>
    <col min="4643" max="4644" width="20.7109375" customWidth="1"/>
    <col min="4696" max="4719" width="9.140625" customWidth="1"/>
    <col min="4869" max="4869" width="9" customWidth="1"/>
    <col min="4870" max="4870" width="71" customWidth="1"/>
    <col min="4871" max="4871" width="0" hidden="1" customWidth="1"/>
    <col min="4873" max="4897" width="8.7109375" customWidth="1"/>
    <col min="4899" max="4900" width="20.7109375" customWidth="1"/>
    <col min="4952" max="4975" width="9.140625" customWidth="1"/>
    <col min="5125" max="5125" width="9" customWidth="1"/>
    <col min="5126" max="5126" width="71" customWidth="1"/>
    <col min="5127" max="5127" width="0" hidden="1" customWidth="1"/>
    <col min="5129" max="5153" width="8.7109375" customWidth="1"/>
    <col min="5155" max="5156" width="20.7109375" customWidth="1"/>
    <col min="5208" max="5231" width="9.140625" customWidth="1"/>
    <col min="5381" max="5381" width="9" customWidth="1"/>
    <col min="5382" max="5382" width="71" customWidth="1"/>
    <col min="5383" max="5383" width="0" hidden="1" customWidth="1"/>
    <col min="5385" max="5409" width="8.7109375" customWidth="1"/>
    <col min="5411" max="5412" width="20.7109375" customWidth="1"/>
    <col min="5464" max="5487" width="9.140625" customWidth="1"/>
    <col min="5637" max="5637" width="9" customWidth="1"/>
    <col min="5638" max="5638" width="71" customWidth="1"/>
    <col min="5639" max="5639" width="0" hidden="1" customWidth="1"/>
    <col min="5641" max="5665" width="8.7109375" customWidth="1"/>
    <col min="5667" max="5668" width="20.7109375" customWidth="1"/>
    <col min="5720" max="5743" width="9.140625" customWidth="1"/>
    <col min="5893" max="5893" width="9" customWidth="1"/>
    <col min="5894" max="5894" width="71" customWidth="1"/>
    <col min="5895" max="5895" width="0" hidden="1" customWidth="1"/>
    <col min="5897" max="5921" width="8.7109375" customWidth="1"/>
    <col min="5923" max="5924" width="20.7109375" customWidth="1"/>
    <col min="5976" max="5999" width="9.140625" customWidth="1"/>
    <col min="6149" max="6149" width="9" customWidth="1"/>
    <col min="6150" max="6150" width="71" customWidth="1"/>
    <col min="6151" max="6151" width="0" hidden="1" customWidth="1"/>
    <col min="6153" max="6177" width="8.7109375" customWidth="1"/>
    <col min="6179" max="6180" width="20.7109375" customWidth="1"/>
    <col min="6232" max="6255" width="9.140625" customWidth="1"/>
    <col min="6405" max="6405" width="9" customWidth="1"/>
    <col min="6406" max="6406" width="71" customWidth="1"/>
    <col min="6407" max="6407" width="0" hidden="1" customWidth="1"/>
    <col min="6409" max="6433" width="8.7109375" customWidth="1"/>
    <col min="6435" max="6436" width="20.7109375" customWidth="1"/>
    <col min="6488" max="6511" width="9.140625" customWidth="1"/>
    <col min="6661" max="6661" width="9" customWidth="1"/>
    <col min="6662" max="6662" width="71" customWidth="1"/>
    <col min="6663" max="6663" width="0" hidden="1" customWidth="1"/>
    <col min="6665" max="6689" width="8.7109375" customWidth="1"/>
    <col min="6691" max="6692" width="20.7109375" customWidth="1"/>
    <col min="6744" max="6767" width="9.140625" customWidth="1"/>
    <col min="6917" max="6917" width="9" customWidth="1"/>
    <col min="6918" max="6918" width="71" customWidth="1"/>
    <col min="6919" max="6919" width="0" hidden="1" customWidth="1"/>
    <col min="6921" max="6945" width="8.7109375" customWidth="1"/>
    <col min="6947" max="6948" width="20.7109375" customWidth="1"/>
    <col min="7000" max="7023" width="9.140625" customWidth="1"/>
    <col min="7173" max="7173" width="9" customWidth="1"/>
    <col min="7174" max="7174" width="71" customWidth="1"/>
    <col min="7175" max="7175" width="0" hidden="1" customWidth="1"/>
    <col min="7177" max="7201" width="8.7109375" customWidth="1"/>
    <col min="7203" max="7204" width="20.7109375" customWidth="1"/>
    <col min="7256" max="7279" width="9.140625" customWidth="1"/>
    <col min="7429" max="7429" width="9" customWidth="1"/>
    <col min="7430" max="7430" width="71" customWidth="1"/>
    <col min="7431" max="7431" width="0" hidden="1" customWidth="1"/>
    <col min="7433" max="7457" width="8.7109375" customWidth="1"/>
    <col min="7459" max="7460" width="20.7109375" customWidth="1"/>
    <col min="7512" max="7535" width="9.140625" customWidth="1"/>
    <col min="7685" max="7685" width="9" customWidth="1"/>
    <col min="7686" max="7686" width="71" customWidth="1"/>
    <col min="7687" max="7687" width="0" hidden="1" customWidth="1"/>
    <col min="7689" max="7713" width="8.7109375" customWidth="1"/>
    <col min="7715" max="7716" width="20.7109375" customWidth="1"/>
    <col min="7768" max="7791" width="9.140625" customWidth="1"/>
    <col min="7941" max="7941" width="9" customWidth="1"/>
    <col min="7942" max="7942" width="71" customWidth="1"/>
    <col min="7943" max="7943" width="0" hidden="1" customWidth="1"/>
    <col min="7945" max="7969" width="8.7109375" customWidth="1"/>
    <col min="7971" max="7972" width="20.7109375" customWidth="1"/>
    <col min="8024" max="8047" width="9.140625" customWidth="1"/>
    <col min="8197" max="8197" width="9" customWidth="1"/>
    <col min="8198" max="8198" width="71" customWidth="1"/>
    <col min="8199" max="8199" width="0" hidden="1" customWidth="1"/>
    <col min="8201" max="8225" width="8.7109375" customWidth="1"/>
    <col min="8227" max="8228" width="20.7109375" customWidth="1"/>
    <col min="8280" max="8303" width="9.140625" customWidth="1"/>
    <col min="8453" max="8453" width="9" customWidth="1"/>
    <col min="8454" max="8454" width="71" customWidth="1"/>
    <col min="8455" max="8455" width="0" hidden="1" customWidth="1"/>
    <col min="8457" max="8481" width="8.7109375" customWidth="1"/>
    <col min="8483" max="8484" width="20.7109375" customWidth="1"/>
    <col min="8536" max="8559" width="9.140625" customWidth="1"/>
    <col min="8709" max="8709" width="9" customWidth="1"/>
    <col min="8710" max="8710" width="71" customWidth="1"/>
    <col min="8711" max="8711" width="0" hidden="1" customWidth="1"/>
    <col min="8713" max="8737" width="8.7109375" customWidth="1"/>
    <col min="8739" max="8740" width="20.7109375" customWidth="1"/>
    <col min="8792" max="8815" width="9.140625" customWidth="1"/>
    <col min="8965" max="8965" width="9" customWidth="1"/>
    <col min="8966" max="8966" width="71" customWidth="1"/>
    <col min="8967" max="8967" width="0" hidden="1" customWidth="1"/>
    <col min="8969" max="8993" width="8.7109375" customWidth="1"/>
    <col min="8995" max="8996" width="20.7109375" customWidth="1"/>
    <col min="9048" max="9071" width="9.140625" customWidth="1"/>
    <col min="9221" max="9221" width="9" customWidth="1"/>
    <col min="9222" max="9222" width="71" customWidth="1"/>
    <col min="9223" max="9223" width="0" hidden="1" customWidth="1"/>
    <col min="9225" max="9249" width="8.7109375" customWidth="1"/>
    <col min="9251" max="9252" width="20.7109375" customWidth="1"/>
    <col min="9304" max="9327" width="9.140625" customWidth="1"/>
    <col min="9477" max="9477" width="9" customWidth="1"/>
    <col min="9478" max="9478" width="71" customWidth="1"/>
    <col min="9479" max="9479" width="0" hidden="1" customWidth="1"/>
    <col min="9481" max="9505" width="8.7109375" customWidth="1"/>
    <col min="9507" max="9508" width="20.7109375" customWidth="1"/>
    <col min="9560" max="9583" width="9.140625" customWidth="1"/>
    <col min="9733" max="9733" width="9" customWidth="1"/>
    <col min="9734" max="9734" width="71" customWidth="1"/>
    <col min="9735" max="9735" width="0" hidden="1" customWidth="1"/>
    <col min="9737" max="9761" width="8.7109375" customWidth="1"/>
    <col min="9763" max="9764" width="20.7109375" customWidth="1"/>
    <col min="9816" max="9839" width="9.140625" customWidth="1"/>
    <col min="9989" max="9989" width="9" customWidth="1"/>
    <col min="9990" max="9990" width="71" customWidth="1"/>
    <col min="9991" max="9991" width="0" hidden="1" customWidth="1"/>
    <col min="9993" max="10017" width="8.7109375" customWidth="1"/>
    <col min="10019" max="10020" width="20.7109375" customWidth="1"/>
    <col min="10072" max="10095" width="9.140625" customWidth="1"/>
    <col min="10245" max="10245" width="9" customWidth="1"/>
    <col min="10246" max="10246" width="71" customWidth="1"/>
    <col min="10247" max="10247" width="0" hidden="1" customWidth="1"/>
    <col min="10249" max="10273" width="8.7109375" customWidth="1"/>
    <col min="10275" max="10276" width="20.7109375" customWidth="1"/>
    <col min="10328" max="10351" width="9.140625" customWidth="1"/>
    <col min="10501" max="10501" width="9" customWidth="1"/>
    <col min="10502" max="10502" width="71" customWidth="1"/>
    <col min="10503" max="10503" width="0" hidden="1" customWidth="1"/>
    <col min="10505" max="10529" width="8.7109375" customWidth="1"/>
    <col min="10531" max="10532" width="20.7109375" customWidth="1"/>
    <col min="10584" max="10607" width="9.140625" customWidth="1"/>
    <col min="10757" max="10757" width="9" customWidth="1"/>
    <col min="10758" max="10758" width="71" customWidth="1"/>
    <col min="10759" max="10759" width="0" hidden="1" customWidth="1"/>
    <col min="10761" max="10785" width="8.7109375" customWidth="1"/>
    <col min="10787" max="10788" width="20.7109375" customWidth="1"/>
    <col min="10840" max="10863" width="9.140625" customWidth="1"/>
    <col min="11013" max="11013" width="9" customWidth="1"/>
    <col min="11014" max="11014" width="71" customWidth="1"/>
    <col min="11015" max="11015" width="0" hidden="1" customWidth="1"/>
    <col min="11017" max="11041" width="8.7109375" customWidth="1"/>
    <col min="11043" max="11044" width="20.7109375" customWidth="1"/>
    <col min="11096" max="11119" width="9.140625" customWidth="1"/>
    <col min="11269" max="11269" width="9" customWidth="1"/>
    <col min="11270" max="11270" width="71" customWidth="1"/>
    <col min="11271" max="11271" width="0" hidden="1" customWidth="1"/>
    <col min="11273" max="11297" width="8.7109375" customWidth="1"/>
    <col min="11299" max="11300" width="20.7109375" customWidth="1"/>
    <col min="11352" max="11375" width="9.140625" customWidth="1"/>
    <col min="11525" max="11525" width="9" customWidth="1"/>
    <col min="11526" max="11526" width="71" customWidth="1"/>
    <col min="11527" max="11527" width="0" hidden="1" customWidth="1"/>
    <col min="11529" max="11553" width="8.7109375" customWidth="1"/>
    <col min="11555" max="11556" width="20.7109375" customWidth="1"/>
    <col min="11608" max="11631" width="9.140625" customWidth="1"/>
    <col min="11781" max="11781" width="9" customWidth="1"/>
    <col min="11782" max="11782" width="71" customWidth="1"/>
    <col min="11783" max="11783" width="0" hidden="1" customWidth="1"/>
    <col min="11785" max="11809" width="8.7109375" customWidth="1"/>
    <col min="11811" max="11812" width="20.7109375" customWidth="1"/>
    <col min="11864" max="11887" width="9.140625" customWidth="1"/>
    <col min="12037" max="12037" width="9" customWidth="1"/>
    <col min="12038" max="12038" width="71" customWidth="1"/>
    <col min="12039" max="12039" width="0" hidden="1" customWidth="1"/>
    <col min="12041" max="12065" width="8.7109375" customWidth="1"/>
    <col min="12067" max="12068" width="20.7109375" customWidth="1"/>
    <col min="12120" max="12143" width="9.140625" customWidth="1"/>
    <col min="12293" max="12293" width="9" customWidth="1"/>
    <col min="12294" max="12294" width="71" customWidth="1"/>
    <col min="12295" max="12295" width="0" hidden="1" customWidth="1"/>
    <col min="12297" max="12321" width="8.7109375" customWidth="1"/>
    <col min="12323" max="12324" width="20.7109375" customWidth="1"/>
    <col min="12376" max="12399" width="9.140625" customWidth="1"/>
    <col min="12549" max="12549" width="9" customWidth="1"/>
    <col min="12550" max="12550" width="71" customWidth="1"/>
    <col min="12551" max="12551" width="0" hidden="1" customWidth="1"/>
    <col min="12553" max="12577" width="8.7109375" customWidth="1"/>
    <col min="12579" max="12580" width="20.7109375" customWidth="1"/>
    <col min="12632" max="12655" width="9.140625" customWidth="1"/>
    <col min="12805" max="12805" width="9" customWidth="1"/>
    <col min="12806" max="12806" width="71" customWidth="1"/>
    <col min="12807" max="12807" width="0" hidden="1" customWidth="1"/>
    <col min="12809" max="12833" width="8.7109375" customWidth="1"/>
    <col min="12835" max="12836" width="20.7109375" customWidth="1"/>
    <col min="12888" max="12911" width="9.140625" customWidth="1"/>
    <col min="13061" max="13061" width="9" customWidth="1"/>
    <col min="13062" max="13062" width="71" customWidth="1"/>
    <col min="13063" max="13063" width="0" hidden="1" customWidth="1"/>
    <col min="13065" max="13089" width="8.7109375" customWidth="1"/>
    <col min="13091" max="13092" width="20.7109375" customWidth="1"/>
    <col min="13144" max="13167" width="9.140625" customWidth="1"/>
    <col min="13317" max="13317" width="9" customWidth="1"/>
    <col min="13318" max="13318" width="71" customWidth="1"/>
    <col min="13319" max="13319" width="0" hidden="1" customWidth="1"/>
    <col min="13321" max="13345" width="8.7109375" customWidth="1"/>
    <col min="13347" max="13348" width="20.7109375" customWidth="1"/>
    <col min="13400" max="13423" width="9.140625" customWidth="1"/>
    <col min="13573" max="13573" width="9" customWidth="1"/>
    <col min="13574" max="13574" width="71" customWidth="1"/>
    <col min="13575" max="13575" width="0" hidden="1" customWidth="1"/>
    <col min="13577" max="13601" width="8.7109375" customWidth="1"/>
    <col min="13603" max="13604" width="20.7109375" customWidth="1"/>
    <col min="13656" max="13679" width="9.140625" customWidth="1"/>
    <col min="13829" max="13829" width="9" customWidth="1"/>
    <col min="13830" max="13830" width="71" customWidth="1"/>
    <col min="13831" max="13831" width="0" hidden="1" customWidth="1"/>
    <col min="13833" max="13857" width="8.7109375" customWidth="1"/>
    <col min="13859" max="13860" width="20.7109375" customWidth="1"/>
    <col min="13912" max="13935" width="9.140625" customWidth="1"/>
    <col min="14085" max="14085" width="9" customWidth="1"/>
    <col min="14086" max="14086" width="71" customWidth="1"/>
    <col min="14087" max="14087" width="0" hidden="1" customWidth="1"/>
    <col min="14089" max="14113" width="8.7109375" customWidth="1"/>
    <col min="14115" max="14116" width="20.7109375" customWidth="1"/>
    <col min="14168" max="14191" width="9.140625" customWidth="1"/>
    <col min="14341" max="14341" width="9" customWidth="1"/>
    <col min="14342" max="14342" width="71" customWidth="1"/>
    <col min="14343" max="14343" width="0" hidden="1" customWidth="1"/>
    <col min="14345" max="14369" width="8.7109375" customWidth="1"/>
    <col min="14371" max="14372" width="20.7109375" customWidth="1"/>
    <col min="14424" max="14447" width="9.140625" customWidth="1"/>
    <col min="14597" max="14597" width="9" customWidth="1"/>
    <col min="14598" max="14598" width="71" customWidth="1"/>
    <col min="14599" max="14599" width="0" hidden="1" customWidth="1"/>
    <col min="14601" max="14625" width="8.7109375" customWidth="1"/>
    <col min="14627" max="14628" width="20.7109375" customWidth="1"/>
    <col min="14680" max="14703" width="9.140625" customWidth="1"/>
    <col min="14853" max="14853" width="9" customWidth="1"/>
    <col min="14854" max="14854" width="71" customWidth="1"/>
    <col min="14855" max="14855" width="0" hidden="1" customWidth="1"/>
    <col min="14857" max="14881" width="8.7109375" customWidth="1"/>
    <col min="14883" max="14884" width="20.7109375" customWidth="1"/>
    <col min="14936" max="14959" width="9.140625" customWidth="1"/>
    <col min="15109" max="15109" width="9" customWidth="1"/>
    <col min="15110" max="15110" width="71" customWidth="1"/>
    <col min="15111" max="15111" width="0" hidden="1" customWidth="1"/>
    <col min="15113" max="15137" width="8.7109375" customWidth="1"/>
    <col min="15139" max="15140" width="20.7109375" customWidth="1"/>
    <col min="15192" max="15215" width="9.140625" customWidth="1"/>
    <col min="15365" max="15365" width="9" customWidth="1"/>
    <col min="15366" max="15366" width="71" customWidth="1"/>
    <col min="15367" max="15367" width="0" hidden="1" customWidth="1"/>
    <col min="15369" max="15393" width="8.7109375" customWidth="1"/>
    <col min="15395" max="15396" width="20.7109375" customWidth="1"/>
    <col min="15448" max="15471" width="9.140625" customWidth="1"/>
    <col min="15621" max="15621" width="9" customWidth="1"/>
    <col min="15622" max="15622" width="71" customWidth="1"/>
    <col min="15623" max="15623" width="0" hidden="1" customWidth="1"/>
    <col min="15625" max="15649" width="8.7109375" customWidth="1"/>
    <col min="15651" max="15652" width="20.7109375" customWidth="1"/>
    <col min="15704" max="15727" width="9.140625" customWidth="1"/>
    <col min="15877" max="15877" width="9" customWidth="1"/>
    <col min="15878" max="15878" width="71" customWidth="1"/>
    <col min="15879" max="15879" width="0" hidden="1" customWidth="1"/>
    <col min="15881" max="15905" width="8.7109375" customWidth="1"/>
    <col min="15907" max="15908" width="20.7109375" customWidth="1"/>
    <col min="15960" max="15983" width="9.140625" customWidth="1"/>
    <col min="16133" max="16133" width="9" customWidth="1"/>
    <col min="16134" max="16134" width="71" customWidth="1"/>
    <col min="16135" max="16135" width="0" hidden="1" customWidth="1"/>
    <col min="16137" max="16161" width="8.7109375" customWidth="1"/>
    <col min="16163" max="16164" width="20.7109375" customWidth="1"/>
    <col min="16216" max="16239" width="9.140625" customWidth="1"/>
  </cols>
  <sheetData>
    <row r="1" spans="1:36" s="24" customFormat="1" ht="15" customHeight="1">
      <c r="A1" s="32"/>
      <c r="B1" s="33" t="s">
        <v>87</v>
      </c>
      <c r="C1" s="17" t="s">
        <v>34</v>
      </c>
      <c r="D1" s="139" t="s">
        <v>35</v>
      </c>
      <c r="E1" s="140">
        <v>1990</v>
      </c>
      <c r="F1" s="140">
        <v>1991</v>
      </c>
      <c r="G1" s="140">
        <v>1992</v>
      </c>
      <c r="H1" s="140">
        <v>1993</v>
      </c>
      <c r="I1" s="140">
        <v>1994</v>
      </c>
      <c r="J1" s="140">
        <v>1995</v>
      </c>
      <c r="K1" s="140">
        <v>1996</v>
      </c>
      <c r="L1" s="140">
        <v>1997</v>
      </c>
      <c r="M1" s="140">
        <v>1998</v>
      </c>
      <c r="N1" s="140">
        <v>1999</v>
      </c>
      <c r="O1" s="140">
        <v>2000</v>
      </c>
      <c r="P1" s="140">
        <v>2001</v>
      </c>
      <c r="Q1" s="140">
        <v>2002</v>
      </c>
      <c r="R1" s="140">
        <v>2003</v>
      </c>
      <c r="S1" s="140">
        <v>2004</v>
      </c>
      <c r="T1" s="140">
        <v>2005</v>
      </c>
      <c r="U1" s="140">
        <v>2006</v>
      </c>
      <c r="V1" s="140">
        <v>2007</v>
      </c>
      <c r="W1" s="140">
        <v>2008</v>
      </c>
      <c r="X1" s="140">
        <v>2009</v>
      </c>
      <c r="Y1" s="140">
        <v>2010</v>
      </c>
      <c r="Z1" s="140">
        <v>2011</v>
      </c>
      <c r="AA1" s="140">
        <v>2012</v>
      </c>
      <c r="AB1" s="140">
        <v>2013</v>
      </c>
      <c r="AC1" s="140">
        <v>2014</v>
      </c>
      <c r="AD1" s="140">
        <v>2015</v>
      </c>
      <c r="AE1" s="140">
        <v>2016</v>
      </c>
      <c r="AF1" s="140">
        <v>2017</v>
      </c>
      <c r="AG1" s="140">
        <v>2018</v>
      </c>
      <c r="AH1" s="140">
        <v>2019</v>
      </c>
      <c r="AI1" s="139" t="s">
        <v>36</v>
      </c>
      <c r="AJ1" s="139" t="s">
        <v>37</v>
      </c>
    </row>
    <row r="2" spans="1:36" ht="18" customHeight="1">
      <c r="A2" s="141" t="s">
        <v>427</v>
      </c>
      <c r="B2" s="142" t="s">
        <v>428</v>
      </c>
      <c r="D2" s="143"/>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I2" s="26"/>
      <c r="AJ2" s="26"/>
    </row>
    <row r="3" spans="1:36">
      <c r="A3" s="32" t="s">
        <v>38</v>
      </c>
      <c r="B3" s="145" t="s">
        <v>39</v>
      </c>
      <c r="C3" s="34"/>
      <c r="D3" s="35"/>
      <c r="E3" s="36"/>
      <c r="F3" s="36"/>
      <c r="G3" s="36"/>
      <c r="H3" s="36"/>
      <c r="I3" s="36"/>
      <c r="J3" s="36"/>
      <c r="K3" s="36"/>
      <c r="L3" s="36"/>
      <c r="M3" s="36"/>
      <c r="N3" s="36"/>
      <c r="O3" s="36"/>
      <c r="P3" s="36"/>
      <c r="Q3" s="36"/>
      <c r="R3" s="36"/>
      <c r="S3" s="36"/>
      <c r="T3" s="36"/>
      <c r="U3" s="36"/>
      <c r="V3" s="36"/>
      <c r="W3" s="36"/>
      <c r="X3" s="36"/>
      <c r="Y3" s="36"/>
      <c r="Z3" s="36"/>
      <c r="AA3" s="36"/>
      <c r="AB3" s="36"/>
      <c r="AC3" s="37"/>
      <c r="AD3" s="37"/>
      <c r="AE3" s="37"/>
      <c r="AF3" s="37"/>
      <c r="AG3" s="37"/>
      <c r="AH3" s="37"/>
      <c r="AI3" s="146"/>
      <c r="AJ3" s="146"/>
    </row>
    <row r="4" spans="1:36" ht="16.5">
      <c r="A4" s="147" t="b">
        <v>1</v>
      </c>
      <c r="B4" s="148" t="s">
        <v>505</v>
      </c>
      <c r="C4" s="27" t="s">
        <v>41</v>
      </c>
      <c r="D4" s="149" t="s">
        <v>506</v>
      </c>
      <c r="E4" s="262">
        <v>20.233000000000001</v>
      </c>
      <c r="F4" s="262">
        <v>20.458500000000001</v>
      </c>
      <c r="G4" s="262">
        <v>20.6555</v>
      </c>
      <c r="H4" s="262">
        <v>20.848500000000001</v>
      </c>
      <c r="I4" s="262">
        <v>21.035</v>
      </c>
      <c r="J4" s="262">
        <v>21.215</v>
      </c>
      <c r="K4" s="262">
        <v>21.387499999999999</v>
      </c>
      <c r="L4" s="262">
        <v>21.577000000000002</v>
      </c>
      <c r="M4" s="262">
        <v>21.777000000000001</v>
      </c>
      <c r="N4" s="262">
        <v>21.952500000000001</v>
      </c>
      <c r="O4" s="262">
        <v>22.125</v>
      </c>
      <c r="P4" s="262">
        <v>22.277999999999999</v>
      </c>
      <c r="Q4" s="262">
        <v>22.430499999999999</v>
      </c>
      <c r="R4" s="262">
        <v>22.562775000000002</v>
      </c>
      <c r="S4" s="262">
        <v>22.646834999999999</v>
      </c>
      <c r="T4" s="262">
        <v>22.729749999999999</v>
      </c>
      <c r="U4" s="262">
        <v>22.823455000000003</v>
      </c>
      <c r="V4" s="262">
        <v>22.917445000000001</v>
      </c>
      <c r="W4" s="262">
        <v>22.997695</v>
      </c>
      <c r="X4" s="262">
        <v>23.078400000000002</v>
      </c>
      <c r="Y4" s="262">
        <v>23.140944999999999</v>
      </c>
      <c r="Z4" s="262">
        <v>23.193514999999998</v>
      </c>
      <c r="AA4" s="262">
        <v>23.270365000000002</v>
      </c>
      <c r="AB4" s="262">
        <v>23.344669999999997</v>
      </c>
      <c r="AC4" s="262">
        <v>23.403634999999998</v>
      </c>
      <c r="AD4" s="262">
        <v>23.462910000000001</v>
      </c>
      <c r="AE4" s="262">
        <v>23.515943</v>
      </c>
      <c r="AF4" s="262">
        <v>23.555521499999998</v>
      </c>
      <c r="AG4" s="262">
        <v>23.5800795</v>
      </c>
      <c r="AH4" s="262">
        <v>23.596026500000001</v>
      </c>
      <c r="AI4" s="92" t="s">
        <v>101</v>
      </c>
      <c r="AJ4" s="150"/>
    </row>
    <row r="5" spans="1:36" ht="16.5" outlineLevel="1">
      <c r="A5" s="147"/>
      <c r="B5" s="151" t="s">
        <v>187</v>
      </c>
      <c r="C5" s="27" t="s">
        <v>43</v>
      </c>
      <c r="D5" s="149" t="s">
        <v>42</v>
      </c>
      <c r="E5" s="263"/>
      <c r="F5" s="263"/>
      <c r="G5" s="263"/>
      <c r="H5" s="263"/>
      <c r="I5" s="263"/>
      <c r="J5" s="263"/>
      <c r="K5" s="264">
        <v>14.534754</v>
      </c>
      <c r="L5" s="264">
        <v>14.731745999999999</v>
      </c>
      <c r="M5" s="264">
        <v>14.9306</v>
      </c>
      <c r="N5" s="264">
        <v>15.104210999999999</v>
      </c>
      <c r="O5" s="264">
        <v>15.292785</v>
      </c>
      <c r="P5" s="264">
        <v>15.403954000000001</v>
      </c>
      <c r="Q5" s="264">
        <v>15.524094</v>
      </c>
      <c r="R5" s="264">
        <v>15.617654</v>
      </c>
      <c r="S5" s="264">
        <v>15.718562</v>
      </c>
      <c r="T5" s="264">
        <v>15.802624</v>
      </c>
      <c r="U5" s="264">
        <v>15.926914999999999</v>
      </c>
      <c r="V5" s="264">
        <v>16.019110000000001</v>
      </c>
      <c r="W5" s="264">
        <v>16.111028999999998</v>
      </c>
      <c r="X5" s="264">
        <v>16.184567000000001</v>
      </c>
      <c r="Y5" s="264">
        <v>16.259259</v>
      </c>
      <c r="Z5" s="264" t="s">
        <v>492</v>
      </c>
      <c r="AA5" s="264" t="s">
        <v>492</v>
      </c>
      <c r="AB5" s="264" t="s">
        <v>492</v>
      </c>
      <c r="AC5" s="264" t="s">
        <v>492</v>
      </c>
      <c r="AD5" s="264" t="s">
        <v>492</v>
      </c>
      <c r="AE5" s="264" t="s">
        <v>492</v>
      </c>
      <c r="AF5" s="264" t="s">
        <v>492</v>
      </c>
      <c r="AG5" s="264" t="s">
        <v>492</v>
      </c>
      <c r="AH5" s="264" t="s">
        <v>507</v>
      </c>
      <c r="AI5" s="150"/>
      <c r="AJ5" s="150"/>
    </row>
    <row r="6" spans="1:36" ht="16.5" outlineLevel="1">
      <c r="A6" s="147"/>
      <c r="B6" s="151" t="s">
        <v>188</v>
      </c>
      <c r="C6" s="27" t="s">
        <v>44</v>
      </c>
      <c r="D6" s="149" t="s">
        <v>42</v>
      </c>
      <c r="E6" s="263"/>
      <c r="F6" s="263"/>
      <c r="G6" s="263"/>
      <c r="H6" s="263"/>
      <c r="I6" s="263"/>
      <c r="J6" s="263"/>
      <c r="K6" s="264">
        <v>6.9906790000000001</v>
      </c>
      <c r="L6" s="264">
        <v>7.011069</v>
      </c>
      <c r="M6" s="264">
        <v>6.9979909999999999</v>
      </c>
      <c r="N6" s="264">
        <v>6.9881760000000002</v>
      </c>
      <c r="O6" s="264">
        <v>6.9838870000000002</v>
      </c>
      <c r="P6" s="264">
        <v>7.001614</v>
      </c>
      <c r="Q6" s="264">
        <v>6.9966819999999998</v>
      </c>
      <c r="R6" s="264">
        <v>6.9868959999999998</v>
      </c>
      <c r="S6" s="264">
        <v>6.9705599999999999</v>
      </c>
      <c r="T6" s="264">
        <v>6.967759</v>
      </c>
      <c r="U6" s="264">
        <v>6.9496120000000001</v>
      </c>
      <c r="V6" s="264">
        <v>6.9392500000000004</v>
      </c>
      <c r="W6" s="264">
        <v>6.9260020000000004</v>
      </c>
      <c r="X6" s="264">
        <v>6.9352049999999998</v>
      </c>
      <c r="Y6" s="264">
        <v>6.9028640000000001</v>
      </c>
      <c r="Z6" s="264" t="s">
        <v>492</v>
      </c>
      <c r="AA6" s="264" t="s">
        <v>492</v>
      </c>
      <c r="AB6" s="264" t="s">
        <v>492</v>
      </c>
      <c r="AC6" s="264" t="s">
        <v>492</v>
      </c>
      <c r="AD6" s="264" t="s">
        <v>492</v>
      </c>
      <c r="AE6" s="264" t="s">
        <v>492</v>
      </c>
      <c r="AF6" s="264" t="s">
        <v>492</v>
      </c>
      <c r="AG6" s="264" t="s">
        <v>492</v>
      </c>
      <c r="AH6" s="264" t="s">
        <v>507</v>
      </c>
      <c r="AI6" s="150"/>
      <c r="AJ6" s="150"/>
    </row>
    <row r="7" spans="1:36" ht="16.5">
      <c r="A7" s="147" t="b">
        <v>1</v>
      </c>
      <c r="B7" s="148" t="s">
        <v>508</v>
      </c>
      <c r="C7" s="27" t="s">
        <v>46</v>
      </c>
      <c r="D7" s="149" t="s">
        <v>42</v>
      </c>
      <c r="E7" s="265">
        <v>8.2829999999999995</v>
      </c>
      <c r="F7" s="265">
        <v>8.4390000000000001</v>
      </c>
      <c r="G7" s="265">
        <v>8.6329999999999991</v>
      </c>
      <c r="H7" s="265">
        <v>8.7460000000000004</v>
      </c>
      <c r="I7" s="265">
        <v>8.9390000000000001</v>
      </c>
      <c r="J7" s="265">
        <v>9.0440000000000005</v>
      </c>
      <c r="K7" s="265">
        <v>9.0670000000000002</v>
      </c>
      <c r="L7" s="265">
        <v>9.1750000000000007</v>
      </c>
      <c r="M7" s="265">
        <v>9.2880000000000003</v>
      </c>
      <c r="N7" s="265">
        <v>9.3840000000000003</v>
      </c>
      <c r="O7" s="265">
        <v>9.4909999999999997</v>
      </c>
      <c r="P7" s="265">
        <v>9.3829999999999991</v>
      </c>
      <c r="Q7" s="265">
        <v>9.4540000000000006</v>
      </c>
      <c r="R7" s="265">
        <v>9.5730000000000004</v>
      </c>
      <c r="S7" s="265">
        <v>9.7850000000000001</v>
      </c>
      <c r="T7" s="265">
        <v>9.9420000000000002</v>
      </c>
      <c r="U7" s="265">
        <v>10.112</v>
      </c>
      <c r="V7" s="265">
        <v>10.295</v>
      </c>
      <c r="W7" s="265">
        <v>10.404</v>
      </c>
      <c r="X7" s="265">
        <v>10.279</v>
      </c>
      <c r="Y7" s="265">
        <v>10.493</v>
      </c>
      <c r="Z7" s="265">
        <v>10.709</v>
      </c>
      <c r="AA7" s="265">
        <v>10.86</v>
      </c>
      <c r="AB7" s="265">
        <v>10.967000000000001</v>
      </c>
      <c r="AC7" s="265">
        <v>11.077999999999999</v>
      </c>
      <c r="AD7" s="265">
        <v>11.198</v>
      </c>
      <c r="AE7" s="265">
        <v>11.266</v>
      </c>
      <c r="AF7" s="265">
        <v>11.352</v>
      </c>
      <c r="AG7" s="265">
        <v>11.433999999999999</v>
      </c>
      <c r="AH7" s="265">
        <v>11.500999999999999</v>
      </c>
      <c r="AI7" s="92" t="s">
        <v>101</v>
      </c>
      <c r="AJ7" s="150"/>
    </row>
    <row r="8" spans="1:36" ht="16.5">
      <c r="A8" s="147" t="b">
        <v>1</v>
      </c>
      <c r="B8" s="151" t="s">
        <v>47</v>
      </c>
      <c r="C8" s="27" t="s">
        <v>48</v>
      </c>
      <c r="D8" s="149" t="s">
        <v>42</v>
      </c>
      <c r="E8" s="262">
        <v>3.8370000000000002</v>
      </c>
      <c r="F8" s="262">
        <v>3.9769999999999999</v>
      </c>
      <c r="G8" s="262">
        <v>4.1479999999999997</v>
      </c>
      <c r="H8" s="262">
        <v>4.3230000000000004</v>
      </c>
      <c r="I8" s="262">
        <v>4.4560000000000004</v>
      </c>
      <c r="J8" s="262">
        <v>4.5869999999999997</v>
      </c>
      <c r="K8" s="262">
        <v>4.7510000000000003</v>
      </c>
      <c r="L8" s="262">
        <v>4.7949999999999999</v>
      </c>
      <c r="M8" s="262">
        <v>4.944</v>
      </c>
      <c r="N8" s="262">
        <v>5.1180000000000003</v>
      </c>
      <c r="O8" s="262">
        <v>5.22</v>
      </c>
      <c r="P8" s="262">
        <v>5.2450000000000001</v>
      </c>
      <c r="Q8" s="262">
        <v>5.3559999999999999</v>
      </c>
      <c r="R8" s="262">
        <v>5.48</v>
      </c>
      <c r="S8" s="262">
        <v>5.6310000000000002</v>
      </c>
      <c r="T8" s="262">
        <v>5.7329999999999997</v>
      </c>
      <c r="U8" s="262">
        <v>5.8570000000000002</v>
      </c>
      <c r="V8" s="262">
        <v>5.9619999999999997</v>
      </c>
      <c r="W8" s="262">
        <v>6.0359999999999996</v>
      </c>
      <c r="X8" s="262">
        <v>6.0510000000000002</v>
      </c>
      <c r="Y8" s="262">
        <v>6.1740000000000004</v>
      </c>
      <c r="Z8" s="262">
        <v>6.2750000000000004</v>
      </c>
      <c r="AA8" s="262">
        <v>6.3810000000000002</v>
      </c>
      <c r="AB8" s="262">
        <v>6.4580000000000002</v>
      </c>
      <c r="AC8" s="262">
        <v>6.5259999999999998</v>
      </c>
      <c r="AD8" s="262">
        <v>6.609</v>
      </c>
      <c r="AE8" s="262">
        <v>6.6669999999999998</v>
      </c>
      <c r="AF8" s="262">
        <v>6.7320000000000002</v>
      </c>
      <c r="AG8" s="305">
        <v>6.79</v>
      </c>
      <c r="AH8" s="262">
        <v>6.8490000000000002</v>
      </c>
      <c r="AI8" s="92" t="s">
        <v>101</v>
      </c>
      <c r="AJ8" s="150"/>
    </row>
    <row r="9" spans="1:36" ht="16.5">
      <c r="A9" s="147"/>
      <c r="B9" s="151" t="s">
        <v>429</v>
      </c>
      <c r="D9" s="149" t="s">
        <v>42</v>
      </c>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92" t="s">
        <v>101</v>
      </c>
      <c r="AJ9" s="150"/>
    </row>
    <row r="10" spans="1:36" ht="16.5">
      <c r="A10" s="147"/>
      <c r="B10" s="151" t="s">
        <v>430</v>
      </c>
      <c r="D10" s="149" t="s">
        <v>42</v>
      </c>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92" t="s">
        <v>101</v>
      </c>
      <c r="AJ10" s="150"/>
    </row>
    <row r="11" spans="1:36" ht="16.5">
      <c r="A11" s="147"/>
      <c r="B11" s="148"/>
      <c r="D11" s="149"/>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7"/>
      <c r="AD11" s="268"/>
      <c r="AE11" s="268"/>
      <c r="AF11" s="268"/>
      <c r="AG11" s="268"/>
      <c r="AH11" s="268"/>
      <c r="AI11" s="148"/>
      <c r="AJ11" s="148"/>
    </row>
    <row r="12" spans="1:36" ht="16.5">
      <c r="A12" s="147" t="b">
        <v>1</v>
      </c>
      <c r="B12" s="152" t="s">
        <v>509</v>
      </c>
      <c r="C12" s="27" t="s">
        <v>49</v>
      </c>
      <c r="D12" s="149" t="s">
        <v>50</v>
      </c>
      <c r="E12" s="269" t="s">
        <v>492</v>
      </c>
      <c r="F12" s="269" t="s">
        <v>492</v>
      </c>
      <c r="G12" s="269" t="s">
        <v>492</v>
      </c>
      <c r="H12" s="269" t="s">
        <v>492</v>
      </c>
      <c r="I12" s="269" t="s">
        <v>492</v>
      </c>
      <c r="J12" s="269" t="s">
        <v>492</v>
      </c>
      <c r="K12" s="269" t="s">
        <v>492</v>
      </c>
      <c r="L12" s="269" t="s">
        <v>492</v>
      </c>
      <c r="M12" s="269" t="s">
        <v>492</v>
      </c>
      <c r="N12" s="269" t="s">
        <v>492</v>
      </c>
      <c r="O12" s="269">
        <v>6.993099</v>
      </c>
      <c r="P12" s="269">
        <v>7.0615610000000002</v>
      </c>
      <c r="Q12" s="269">
        <v>7.1225740000000002</v>
      </c>
      <c r="R12" s="269">
        <v>7.2024660000000003</v>
      </c>
      <c r="S12" s="269">
        <v>7.2974410000000001</v>
      </c>
      <c r="T12" s="269">
        <v>7.4099719999999998</v>
      </c>
      <c r="U12" s="269">
        <v>7.5317920000000003</v>
      </c>
      <c r="V12" s="269">
        <v>7.6596659999999996</v>
      </c>
      <c r="W12" s="269">
        <v>7.7679869999999998</v>
      </c>
      <c r="X12" s="269">
        <v>7.8386430000000002</v>
      </c>
      <c r="Y12" s="269">
        <v>8.0743910000000003</v>
      </c>
      <c r="Z12" s="269">
        <v>8.1428980000000006</v>
      </c>
      <c r="AA12" s="269">
        <v>8.2339000000000002</v>
      </c>
      <c r="AB12" s="269">
        <v>8.3188230000000001</v>
      </c>
      <c r="AC12" s="269">
        <v>8.4090790000000002</v>
      </c>
      <c r="AD12" s="269">
        <v>8.4938520000000004</v>
      </c>
      <c r="AE12" s="269">
        <v>8.6028020000000005</v>
      </c>
      <c r="AF12" s="269">
        <v>8.6960200000000007</v>
      </c>
      <c r="AG12" s="269">
        <v>8.8344930000000002</v>
      </c>
      <c r="AH12" s="306">
        <v>8.9249379999999991</v>
      </c>
      <c r="AI12" s="92" t="s">
        <v>101</v>
      </c>
      <c r="AJ12" s="153"/>
    </row>
    <row r="13" spans="1:36" ht="16.5">
      <c r="A13" s="147" t="b">
        <v>1</v>
      </c>
      <c r="B13" s="152" t="s">
        <v>510</v>
      </c>
      <c r="C13" s="27" t="s">
        <v>52</v>
      </c>
      <c r="D13" s="149" t="s">
        <v>50</v>
      </c>
      <c r="E13" s="269">
        <v>4.2467509999999997</v>
      </c>
      <c r="F13" s="269" t="s">
        <v>492</v>
      </c>
      <c r="G13" s="269" t="s">
        <v>492</v>
      </c>
      <c r="H13" s="269" t="s">
        <v>492</v>
      </c>
      <c r="I13" s="269" t="s">
        <v>492</v>
      </c>
      <c r="J13" s="269" t="s">
        <v>492</v>
      </c>
      <c r="K13" s="269" t="s">
        <v>492</v>
      </c>
      <c r="L13" s="269" t="s">
        <v>492</v>
      </c>
      <c r="M13" s="269" t="s">
        <v>492</v>
      </c>
      <c r="N13" s="269" t="s">
        <v>492</v>
      </c>
      <c r="O13" s="269">
        <v>5.5099739999999997</v>
      </c>
      <c r="P13" s="269" t="s">
        <v>492</v>
      </c>
      <c r="Q13" s="269" t="s">
        <v>492</v>
      </c>
      <c r="R13" s="269" t="s">
        <v>492</v>
      </c>
      <c r="S13" s="269" t="s">
        <v>492</v>
      </c>
      <c r="T13" s="269">
        <v>6.3788359999999997</v>
      </c>
      <c r="U13" s="269" t="s">
        <v>492</v>
      </c>
      <c r="V13" s="269" t="s">
        <v>492</v>
      </c>
      <c r="W13" s="269" t="s">
        <v>492</v>
      </c>
      <c r="X13" s="269" t="s">
        <v>492</v>
      </c>
      <c r="Y13" s="269" t="s">
        <v>507</v>
      </c>
      <c r="Z13" s="269" t="s">
        <v>492</v>
      </c>
      <c r="AA13" s="269" t="s">
        <v>492</v>
      </c>
      <c r="AB13" s="269" t="s">
        <v>492</v>
      </c>
      <c r="AC13" s="269" t="s">
        <v>492</v>
      </c>
      <c r="AD13" s="269">
        <v>7.2895709999999996</v>
      </c>
      <c r="AE13" s="269" t="s">
        <v>492</v>
      </c>
      <c r="AF13" s="269" t="s">
        <v>492</v>
      </c>
      <c r="AG13" s="269" t="s">
        <v>492</v>
      </c>
      <c r="AH13" s="269" t="s">
        <v>507</v>
      </c>
      <c r="AI13" s="92" t="s">
        <v>101</v>
      </c>
      <c r="AJ13" s="28"/>
    </row>
    <row r="14" spans="1:36" ht="16.5">
      <c r="A14" s="147"/>
      <c r="B14" s="154" t="s">
        <v>513</v>
      </c>
      <c r="C14" s="27" t="s">
        <v>54</v>
      </c>
      <c r="D14" s="149" t="s">
        <v>50</v>
      </c>
      <c r="E14" s="269" t="s">
        <v>492</v>
      </c>
      <c r="F14" s="269" t="s">
        <v>492</v>
      </c>
      <c r="G14" s="269" t="s">
        <v>492</v>
      </c>
      <c r="H14" s="269" t="s">
        <v>492</v>
      </c>
      <c r="I14" s="269" t="s">
        <v>492</v>
      </c>
      <c r="J14" s="269" t="s">
        <v>492</v>
      </c>
      <c r="K14" s="269" t="s">
        <v>492</v>
      </c>
      <c r="L14" s="269" t="s">
        <v>492</v>
      </c>
      <c r="M14" s="269" t="s">
        <v>492</v>
      </c>
      <c r="N14" s="269" t="s">
        <v>492</v>
      </c>
      <c r="O14" s="269" t="s">
        <v>492</v>
      </c>
      <c r="P14" s="269" t="s">
        <v>492</v>
      </c>
      <c r="Q14" s="269" t="s">
        <v>492</v>
      </c>
      <c r="R14" s="269" t="s">
        <v>492</v>
      </c>
      <c r="S14" s="269" t="s">
        <v>492</v>
      </c>
      <c r="T14" s="269" t="s">
        <v>492</v>
      </c>
      <c r="U14" s="269" t="s">
        <v>492</v>
      </c>
      <c r="V14" s="269" t="s">
        <v>492</v>
      </c>
      <c r="W14" s="269" t="s">
        <v>492</v>
      </c>
      <c r="X14" s="269" t="s">
        <v>492</v>
      </c>
      <c r="Y14" s="269">
        <v>2.3918999999999999E-2</v>
      </c>
      <c r="Z14" s="269">
        <v>2.1246999999999999E-2</v>
      </c>
      <c r="AA14" s="269">
        <v>2.2714000000000002E-2</v>
      </c>
      <c r="AB14" s="269">
        <v>2.7838000000000002E-2</v>
      </c>
      <c r="AC14" s="269">
        <v>3.8240999999999997E-2</v>
      </c>
      <c r="AD14" s="269">
        <v>5.5586000000000003E-2</v>
      </c>
      <c r="AE14" s="269">
        <v>7.3523000000000005E-2</v>
      </c>
      <c r="AF14" s="269">
        <v>7.4528999999999998E-2</v>
      </c>
      <c r="AG14" s="269">
        <v>7.5227000000000002E-2</v>
      </c>
      <c r="AH14" s="269">
        <v>7.8687000000000007E-2</v>
      </c>
      <c r="AI14" s="92" t="s">
        <v>101</v>
      </c>
      <c r="AJ14" s="28"/>
    </row>
    <row r="15" spans="1:36" ht="16.5">
      <c r="A15" s="147"/>
      <c r="B15" s="154" t="s">
        <v>512</v>
      </c>
      <c r="C15" s="27" t="s">
        <v>56</v>
      </c>
      <c r="D15" s="149" t="s">
        <v>57</v>
      </c>
      <c r="E15" s="269">
        <v>4.7643480863370611</v>
      </c>
      <c r="F15" s="269" t="s">
        <v>492</v>
      </c>
      <c r="G15" s="269" t="s">
        <v>492</v>
      </c>
      <c r="H15" s="269" t="s">
        <v>492</v>
      </c>
      <c r="I15" s="269" t="s">
        <v>492</v>
      </c>
      <c r="J15" s="269" t="s">
        <v>492</v>
      </c>
      <c r="K15" s="269" t="s">
        <v>492</v>
      </c>
      <c r="L15" s="269" t="s">
        <v>492</v>
      </c>
      <c r="M15" s="269" t="s">
        <v>492</v>
      </c>
      <c r="N15" s="269" t="s">
        <v>492</v>
      </c>
      <c r="O15" s="269">
        <v>4.0154454449331345</v>
      </c>
      <c r="P15" s="269" t="s">
        <v>492</v>
      </c>
      <c r="Q15" s="269" t="s">
        <v>492</v>
      </c>
      <c r="R15" s="269" t="s">
        <v>492</v>
      </c>
      <c r="S15" s="269" t="s">
        <v>492</v>
      </c>
      <c r="T15" s="269">
        <v>3.5633068478324259</v>
      </c>
      <c r="U15" s="269" t="s">
        <v>492</v>
      </c>
      <c r="V15" s="269" t="s">
        <v>492</v>
      </c>
      <c r="W15" s="269" t="s">
        <v>492</v>
      </c>
      <c r="X15" s="269" t="s">
        <v>492</v>
      </c>
      <c r="Y15" s="269">
        <v>3.7682618486559138</v>
      </c>
      <c r="Z15" s="269" t="s">
        <v>492</v>
      </c>
      <c r="AA15" s="269" t="s">
        <v>492</v>
      </c>
      <c r="AB15" s="269" t="s">
        <v>492</v>
      </c>
      <c r="AC15" s="269" t="s">
        <v>492</v>
      </c>
      <c r="AD15" s="269" t="s">
        <v>492</v>
      </c>
      <c r="AE15" s="269" t="s">
        <v>492</v>
      </c>
      <c r="AF15" s="269" t="s">
        <v>492</v>
      </c>
      <c r="AG15" s="269" t="s">
        <v>492</v>
      </c>
      <c r="AH15" s="269" t="s">
        <v>511</v>
      </c>
      <c r="AI15" s="92" t="s">
        <v>101</v>
      </c>
      <c r="AJ15" s="150"/>
    </row>
    <row r="16" spans="1:36" ht="16.5">
      <c r="A16" s="147" t="b">
        <v>1</v>
      </c>
      <c r="B16" s="154" t="s">
        <v>514</v>
      </c>
      <c r="C16" s="27" t="s">
        <v>59</v>
      </c>
      <c r="D16" s="149" t="s">
        <v>60</v>
      </c>
      <c r="E16" s="269" t="s">
        <v>492</v>
      </c>
      <c r="F16" s="269">
        <v>24.764548000000001</v>
      </c>
      <c r="G16" s="269">
        <v>41.260205999999997</v>
      </c>
      <c r="H16" s="269">
        <v>41.312483999999998</v>
      </c>
      <c r="I16" s="269">
        <v>35.323213000000003</v>
      </c>
      <c r="J16" s="269">
        <v>25.236764000000001</v>
      </c>
      <c r="K16" s="269">
        <v>19.41281</v>
      </c>
      <c r="L16" s="269">
        <v>23.809263000000001</v>
      </c>
      <c r="M16" s="269">
        <v>16.205448000000001</v>
      </c>
      <c r="N16" s="269">
        <v>11.142426</v>
      </c>
      <c r="O16" s="269">
        <v>9.1846750000000004</v>
      </c>
      <c r="P16" s="269">
        <v>5.5041789999999997</v>
      </c>
      <c r="Q16" s="269">
        <v>7.5779050000000003</v>
      </c>
      <c r="R16" s="269">
        <v>12.578623</v>
      </c>
      <c r="S16" s="269">
        <v>19.546061999999999</v>
      </c>
      <c r="T16" s="269">
        <v>18.488641999999999</v>
      </c>
      <c r="U16" s="269">
        <v>19.737712999999999</v>
      </c>
      <c r="V16" s="269">
        <v>19.358713999999999</v>
      </c>
      <c r="W16" s="269">
        <v>13.911666</v>
      </c>
      <c r="X16" s="269">
        <v>10.087536999999999</v>
      </c>
      <c r="Y16" s="269">
        <v>16.737407999999999</v>
      </c>
      <c r="Z16" s="269">
        <v>19.786930999999999</v>
      </c>
      <c r="AA16" s="269">
        <v>19.319458999999998</v>
      </c>
      <c r="AB16" s="269">
        <v>25.416782000000001</v>
      </c>
      <c r="AC16" s="269">
        <v>22.230817999999999</v>
      </c>
      <c r="AD16" s="269">
        <v>18.232800999999998</v>
      </c>
      <c r="AE16" s="269">
        <v>13.264290000000001</v>
      </c>
      <c r="AF16" s="269">
        <v>15.251789</v>
      </c>
      <c r="AG16" s="269">
        <v>18.676925000000001</v>
      </c>
      <c r="AH16" s="269">
        <v>21.950227999999999</v>
      </c>
      <c r="AI16" s="92" t="s">
        <v>101</v>
      </c>
      <c r="AJ16" s="150"/>
    </row>
    <row r="17" spans="1:36" ht="16.5">
      <c r="A17" s="147" t="b">
        <v>1</v>
      </c>
      <c r="B17" s="155" t="s">
        <v>61</v>
      </c>
      <c r="C17" s="27" t="s">
        <v>62</v>
      </c>
      <c r="D17" s="156" t="s">
        <v>63</v>
      </c>
      <c r="E17" s="269" t="s">
        <v>492</v>
      </c>
      <c r="F17" s="269" t="s">
        <v>492</v>
      </c>
      <c r="G17" s="269" t="s">
        <v>492</v>
      </c>
      <c r="H17" s="269" t="s">
        <v>492</v>
      </c>
      <c r="I17" s="269" t="s">
        <v>492</v>
      </c>
      <c r="J17" s="269" t="s">
        <v>492</v>
      </c>
      <c r="K17" s="269" t="s">
        <v>492</v>
      </c>
      <c r="L17" s="269" t="s">
        <v>492</v>
      </c>
      <c r="M17" s="269" t="s">
        <v>492</v>
      </c>
      <c r="N17" s="269" t="s">
        <v>492</v>
      </c>
      <c r="O17" s="269" t="s">
        <v>492</v>
      </c>
      <c r="P17" s="269" t="s">
        <v>492</v>
      </c>
      <c r="Q17" s="269" t="s">
        <v>492</v>
      </c>
      <c r="R17" s="269" t="s">
        <v>492</v>
      </c>
      <c r="S17" s="269" t="s">
        <v>492</v>
      </c>
      <c r="T17" s="269" t="s">
        <v>492</v>
      </c>
      <c r="U17" s="269" t="s">
        <v>492</v>
      </c>
      <c r="V17" s="269" t="s">
        <v>492</v>
      </c>
      <c r="W17" s="269" t="s">
        <v>492</v>
      </c>
      <c r="X17" s="269" t="s">
        <v>492</v>
      </c>
      <c r="Y17" s="269" t="s">
        <v>492</v>
      </c>
      <c r="Z17" s="269" t="s">
        <v>492</v>
      </c>
      <c r="AA17" s="269" t="s">
        <v>492</v>
      </c>
      <c r="AB17" s="269" t="s">
        <v>492</v>
      </c>
      <c r="AC17" s="269" t="s">
        <v>492</v>
      </c>
      <c r="AD17" s="269" t="s">
        <v>492</v>
      </c>
      <c r="AE17" s="269" t="s">
        <v>492</v>
      </c>
      <c r="AF17" s="269" t="s">
        <v>492</v>
      </c>
      <c r="AG17" s="269" t="s">
        <v>492</v>
      </c>
      <c r="AH17" s="269" t="s">
        <v>511</v>
      </c>
      <c r="AI17" s="92" t="s">
        <v>101</v>
      </c>
      <c r="AJ17" s="157"/>
    </row>
    <row r="18" spans="1:36" ht="16.5">
      <c r="A18" s="147" t="b">
        <v>1</v>
      </c>
      <c r="B18" s="155" t="s">
        <v>64</v>
      </c>
      <c r="C18" s="27" t="s">
        <v>65</v>
      </c>
      <c r="D18" s="156" t="s">
        <v>63</v>
      </c>
      <c r="E18" s="270">
        <v>281</v>
      </c>
      <c r="F18" s="270">
        <v>391</v>
      </c>
      <c r="G18" s="270">
        <v>241</v>
      </c>
      <c r="H18" s="270">
        <v>300.10000000000002</v>
      </c>
      <c r="I18" s="270">
        <v>261.89999999999998</v>
      </c>
      <c r="J18" s="270">
        <v>277.5</v>
      </c>
      <c r="K18" s="270">
        <v>282.7</v>
      </c>
      <c r="L18" s="270">
        <v>180.6</v>
      </c>
      <c r="M18" s="270">
        <v>344.7</v>
      </c>
      <c r="N18" s="270">
        <v>238.66703999999999</v>
      </c>
      <c r="O18" s="270">
        <v>250.92025000000001</v>
      </c>
      <c r="P18" s="270">
        <v>279.84606000000002</v>
      </c>
      <c r="Q18" s="270">
        <v>316.9819</v>
      </c>
      <c r="R18" s="270">
        <v>362.78462999999999</v>
      </c>
      <c r="S18" s="270">
        <v>299.24389000000002</v>
      </c>
      <c r="T18" s="270">
        <v>329.77647000000002</v>
      </c>
      <c r="U18" s="270">
        <v>310.4325</v>
      </c>
      <c r="V18" s="270">
        <v>316.6157</v>
      </c>
      <c r="W18" s="270">
        <v>295.46357</v>
      </c>
      <c r="X18" s="270">
        <v>363.29099000000002</v>
      </c>
      <c r="Y18" s="270">
        <v>352.87563</v>
      </c>
      <c r="Z18" s="270">
        <v>346.23421999999999</v>
      </c>
      <c r="AA18" s="270">
        <v>314.19889000000001</v>
      </c>
      <c r="AB18" s="270">
        <v>354.05608999999998</v>
      </c>
      <c r="AC18" s="270">
        <v>426.60005999999998</v>
      </c>
      <c r="AD18" s="270">
        <v>410.39033999999998</v>
      </c>
      <c r="AE18" s="270">
        <v>469.01970999999998</v>
      </c>
      <c r="AF18" s="270">
        <v>503.59177</v>
      </c>
      <c r="AG18" s="270">
        <v>404.55675000000002</v>
      </c>
      <c r="AH18" s="270">
        <v>389.72737000000001</v>
      </c>
      <c r="AI18" s="92" t="s">
        <v>101</v>
      </c>
      <c r="AJ18" s="157"/>
    </row>
    <row r="19" spans="1:36" ht="16.5">
      <c r="A19" s="147"/>
      <c r="B19" s="148"/>
      <c r="D19" s="149"/>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148"/>
      <c r="AJ19" s="148"/>
    </row>
    <row r="20" spans="1:36" ht="16.5">
      <c r="A20" s="147"/>
      <c r="B20" s="152" t="s">
        <v>66</v>
      </c>
      <c r="C20" s="167" t="s">
        <v>67</v>
      </c>
      <c r="D20" s="331" t="s">
        <v>68</v>
      </c>
      <c r="E20" s="269">
        <v>26.89</v>
      </c>
      <c r="F20" s="269">
        <v>26.82</v>
      </c>
      <c r="G20" s="269">
        <v>25.16</v>
      </c>
      <c r="H20" s="269">
        <v>26.39</v>
      </c>
      <c r="I20" s="269">
        <v>26.46</v>
      </c>
      <c r="J20" s="269">
        <v>26.49</v>
      </c>
      <c r="K20" s="269">
        <v>27.46</v>
      </c>
      <c r="L20" s="269">
        <v>28.7</v>
      </c>
      <c r="M20" s="269">
        <v>33.46</v>
      </c>
      <c r="N20" s="269">
        <v>32.270000000000003</v>
      </c>
      <c r="O20" s="269">
        <v>31.23</v>
      </c>
      <c r="P20" s="269">
        <v>33.81</v>
      </c>
      <c r="Q20" s="269">
        <v>34.58</v>
      </c>
      <c r="R20" s="269">
        <v>34.42</v>
      </c>
      <c r="S20" s="269">
        <v>33.43</v>
      </c>
      <c r="T20" s="269">
        <v>32.18</v>
      </c>
      <c r="U20" s="269">
        <v>32.53</v>
      </c>
      <c r="V20" s="269">
        <v>32.840000000000003</v>
      </c>
      <c r="W20" s="269">
        <v>31.54</v>
      </c>
      <c r="X20" s="269">
        <v>33.06</v>
      </c>
      <c r="Y20" s="269">
        <v>31.65</v>
      </c>
      <c r="Z20" s="269">
        <v>29.47</v>
      </c>
      <c r="AA20" s="269">
        <v>29.62</v>
      </c>
      <c r="AB20" s="269">
        <v>29.77</v>
      </c>
      <c r="AC20" s="269">
        <v>30.37</v>
      </c>
      <c r="AD20" s="269">
        <v>31.91</v>
      </c>
      <c r="AE20" s="269">
        <v>32.33</v>
      </c>
      <c r="AF20" s="269">
        <v>30.44</v>
      </c>
      <c r="AG20" s="269">
        <v>30.16</v>
      </c>
      <c r="AH20" s="269">
        <v>30.93</v>
      </c>
      <c r="AI20" s="92" t="s">
        <v>101</v>
      </c>
      <c r="AJ20" s="28"/>
    </row>
    <row r="21" spans="1:36" ht="16.5">
      <c r="A21" s="147"/>
      <c r="B21" s="152" t="s">
        <v>431</v>
      </c>
      <c r="C21" s="167" t="s">
        <v>70</v>
      </c>
      <c r="D21" s="331" t="s">
        <v>71</v>
      </c>
      <c r="E21" s="269" t="s">
        <v>492</v>
      </c>
      <c r="F21" s="269" t="s">
        <v>492</v>
      </c>
      <c r="G21" s="269" t="s">
        <v>492</v>
      </c>
      <c r="H21" s="269" t="s">
        <v>492</v>
      </c>
      <c r="I21" s="269" t="s">
        <v>492</v>
      </c>
      <c r="J21" s="269" t="s">
        <v>492</v>
      </c>
      <c r="K21" s="269" t="s">
        <v>492</v>
      </c>
      <c r="L21" s="269" t="s">
        <v>492</v>
      </c>
      <c r="M21" s="269" t="s">
        <v>492</v>
      </c>
      <c r="N21" s="269" t="s">
        <v>492</v>
      </c>
      <c r="O21" s="269" t="s">
        <v>492</v>
      </c>
      <c r="P21" s="269" t="s">
        <v>492</v>
      </c>
      <c r="Q21" s="269" t="s">
        <v>492</v>
      </c>
      <c r="R21" s="269" t="s">
        <v>492</v>
      </c>
      <c r="S21" s="269" t="s">
        <v>492</v>
      </c>
      <c r="T21" s="269" t="s">
        <v>492</v>
      </c>
      <c r="U21" s="269" t="s">
        <v>492</v>
      </c>
      <c r="V21" s="269" t="s">
        <v>492</v>
      </c>
      <c r="W21" s="269" t="s">
        <v>492</v>
      </c>
      <c r="X21" s="269" t="s">
        <v>492</v>
      </c>
      <c r="Y21" s="269" t="s">
        <v>492</v>
      </c>
      <c r="Z21" s="269" t="s">
        <v>492</v>
      </c>
      <c r="AA21" s="269" t="s">
        <v>492</v>
      </c>
      <c r="AB21" s="269" t="s">
        <v>492</v>
      </c>
      <c r="AC21" s="269" t="s">
        <v>492</v>
      </c>
      <c r="AD21" s="269" t="s">
        <v>492</v>
      </c>
      <c r="AE21" s="269" t="s">
        <v>492</v>
      </c>
      <c r="AF21" s="269" t="s">
        <v>492</v>
      </c>
      <c r="AG21" s="269" t="s">
        <v>492</v>
      </c>
      <c r="AH21" s="269" t="s">
        <v>511</v>
      </c>
      <c r="AI21" s="150"/>
      <c r="AJ21" s="28"/>
    </row>
    <row r="22" spans="1:36" ht="16.5">
      <c r="A22" s="147"/>
      <c r="B22" s="154" t="s">
        <v>496</v>
      </c>
      <c r="C22" s="167" t="s">
        <v>72</v>
      </c>
      <c r="D22" s="331" t="s">
        <v>73</v>
      </c>
      <c r="E22" s="269">
        <v>66.25</v>
      </c>
      <c r="F22" s="269">
        <v>68.650000000000006</v>
      </c>
      <c r="G22" s="269">
        <v>71.72</v>
      </c>
      <c r="H22" s="269">
        <v>73.83</v>
      </c>
      <c r="I22" s="269">
        <v>76.86</v>
      </c>
      <c r="J22" s="269">
        <v>79.67</v>
      </c>
      <c r="K22" s="269">
        <v>82.12</v>
      </c>
      <c r="L22" s="269">
        <v>82.87</v>
      </c>
      <c r="M22" s="269">
        <v>84.26</v>
      </c>
      <c r="N22" s="269">
        <v>84.41</v>
      </c>
      <c r="O22" s="269">
        <v>85.47</v>
      </c>
      <c r="P22" s="269">
        <v>85.46</v>
      </c>
      <c r="Q22" s="269">
        <v>85.29</v>
      </c>
      <c r="R22" s="269">
        <v>85.05</v>
      </c>
      <c r="S22" s="269">
        <v>86.42</v>
      </c>
      <c r="T22" s="269">
        <v>88.42</v>
      </c>
      <c r="U22" s="269">
        <v>88.95</v>
      </c>
      <c r="V22" s="269">
        <v>90.55</v>
      </c>
      <c r="W22" s="269">
        <v>93.74</v>
      </c>
      <c r="X22" s="269">
        <v>92.92</v>
      </c>
      <c r="Y22" s="269">
        <v>93.82</v>
      </c>
      <c r="Z22" s="269">
        <v>95.15</v>
      </c>
      <c r="AA22" s="269">
        <v>96.99</v>
      </c>
      <c r="AB22" s="269">
        <v>97.76</v>
      </c>
      <c r="AC22" s="269">
        <v>98.93</v>
      </c>
      <c r="AD22" s="269">
        <v>98.63</v>
      </c>
      <c r="AE22" s="269">
        <v>100</v>
      </c>
      <c r="AF22" s="269">
        <v>100.62</v>
      </c>
      <c r="AG22" s="269">
        <v>101.98</v>
      </c>
      <c r="AH22" s="269">
        <v>102.55</v>
      </c>
      <c r="AI22" s="150"/>
      <c r="AJ22" s="150"/>
    </row>
    <row r="23" spans="1:36" ht="16.5">
      <c r="A23" s="147"/>
      <c r="B23" s="152" t="s">
        <v>102</v>
      </c>
      <c r="C23" s="167" t="s">
        <v>74</v>
      </c>
      <c r="D23" s="331" t="s">
        <v>103</v>
      </c>
      <c r="E23" s="269" t="s">
        <v>492</v>
      </c>
      <c r="F23" s="269" t="s">
        <v>492</v>
      </c>
      <c r="G23" s="269" t="s">
        <v>492</v>
      </c>
      <c r="H23" s="269" t="s">
        <v>492</v>
      </c>
      <c r="I23" s="269" t="s">
        <v>492</v>
      </c>
      <c r="J23" s="269" t="s">
        <v>492</v>
      </c>
      <c r="K23" s="269" t="s">
        <v>492</v>
      </c>
      <c r="L23" s="269" t="s">
        <v>492</v>
      </c>
      <c r="M23" s="269" t="s">
        <v>492</v>
      </c>
      <c r="N23" s="269" t="s">
        <v>492</v>
      </c>
      <c r="O23" s="269" t="s">
        <v>492</v>
      </c>
      <c r="P23" s="269" t="s">
        <v>492</v>
      </c>
      <c r="Q23" s="269" t="s">
        <v>492</v>
      </c>
      <c r="R23" s="269" t="s">
        <v>492</v>
      </c>
      <c r="S23" s="269" t="s">
        <v>492</v>
      </c>
      <c r="T23" s="269" t="s">
        <v>492</v>
      </c>
      <c r="U23" s="269" t="s">
        <v>492</v>
      </c>
      <c r="V23" s="269" t="s">
        <v>492</v>
      </c>
      <c r="W23" s="269" t="s">
        <v>492</v>
      </c>
      <c r="X23" s="269" t="s">
        <v>492</v>
      </c>
      <c r="Y23" s="269" t="s">
        <v>492</v>
      </c>
      <c r="Z23" s="269" t="s">
        <v>492</v>
      </c>
      <c r="AA23" s="269" t="s">
        <v>492</v>
      </c>
      <c r="AB23" s="269" t="s">
        <v>492</v>
      </c>
      <c r="AC23" s="269" t="s">
        <v>492</v>
      </c>
      <c r="AD23" s="269" t="s">
        <v>492</v>
      </c>
      <c r="AE23" s="269" t="s">
        <v>492</v>
      </c>
      <c r="AF23" s="269" t="s">
        <v>492</v>
      </c>
      <c r="AG23" s="269" t="s">
        <v>492</v>
      </c>
      <c r="AH23" s="269" t="s">
        <v>492</v>
      </c>
      <c r="AI23" s="150"/>
      <c r="AJ23" s="150"/>
    </row>
    <row r="24" spans="1:36" ht="12.75" customHeight="1">
      <c r="A24" s="158"/>
      <c r="B24" s="26"/>
      <c r="D24" s="159"/>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6"/>
      <c r="AJ24" s="26"/>
    </row>
    <row r="25" spans="1:36" ht="16.5">
      <c r="A25" s="147" t="b">
        <v>1</v>
      </c>
      <c r="B25" s="154" t="s">
        <v>75</v>
      </c>
      <c r="C25" s="27" t="s">
        <v>76</v>
      </c>
      <c r="D25" s="149" t="s">
        <v>60</v>
      </c>
      <c r="E25" s="269" t="s">
        <v>492</v>
      </c>
      <c r="F25" s="269" t="s">
        <v>492</v>
      </c>
      <c r="G25" s="269" t="s">
        <v>492</v>
      </c>
      <c r="H25" s="269" t="s">
        <v>492</v>
      </c>
      <c r="I25" s="269" t="s">
        <v>492</v>
      </c>
      <c r="J25" s="269" t="s">
        <v>492</v>
      </c>
      <c r="K25" s="269" t="s">
        <v>492</v>
      </c>
      <c r="L25" s="269" t="s">
        <v>492</v>
      </c>
      <c r="M25" s="269" t="s">
        <v>492</v>
      </c>
      <c r="N25" s="269">
        <v>10.573707000000001</v>
      </c>
      <c r="O25" s="269">
        <v>9.1031420000000001</v>
      </c>
      <c r="P25" s="269">
        <v>3.9770910000000002</v>
      </c>
      <c r="Q25" s="269">
        <v>4.6685559999999997</v>
      </c>
      <c r="R25" s="269">
        <v>5.7741189999999998</v>
      </c>
      <c r="S25" s="269">
        <v>9.6030519999999999</v>
      </c>
      <c r="T25" s="269">
        <v>11.649969</v>
      </c>
      <c r="U25" s="269">
        <v>5.4036419999999996</v>
      </c>
      <c r="V25" s="269">
        <v>4.9113040000000003</v>
      </c>
      <c r="W25" s="269">
        <v>3.021414</v>
      </c>
      <c r="X25" s="269">
        <v>2.5738449999999999</v>
      </c>
      <c r="Y25" s="269">
        <v>3.4863089999999999</v>
      </c>
      <c r="Z25" s="269">
        <v>2.8336549999999998</v>
      </c>
      <c r="AA25" s="269">
        <v>3.0386009999999999</v>
      </c>
      <c r="AB25" s="269">
        <v>3.6225339999999999</v>
      </c>
      <c r="AC25" s="269">
        <v>4.49017</v>
      </c>
      <c r="AD25" s="269">
        <v>2.5869749999999998</v>
      </c>
      <c r="AE25" s="269">
        <v>2.51431</v>
      </c>
      <c r="AF25" s="269">
        <v>2.8174920000000001</v>
      </c>
      <c r="AG25" s="269">
        <v>2.8579539999999999</v>
      </c>
      <c r="AH25" s="269">
        <v>2.7317300000000002</v>
      </c>
      <c r="AI25" s="92" t="s">
        <v>101</v>
      </c>
      <c r="AJ25" s="150"/>
    </row>
    <row r="26" spans="1:36" ht="16.5">
      <c r="A26" s="147"/>
      <c r="B26" s="154" t="s">
        <v>77</v>
      </c>
      <c r="C26" s="27" t="s">
        <v>78</v>
      </c>
      <c r="D26" s="149" t="s">
        <v>60</v>
      </c>
      <c r="E26" s="269" t="s">
        <v>492</v>
      </c>
      <c r="F26" s="269" t="s">
        <v>492</v>
      </c>
      <c r="G26" s="269" t="s">
        <v>492</v>
      </c>
      <c r="H26" s="269" t="s">
        <v>492</v>
      </c>
      <c r="I26" s="269" t="s">
        <v>492</v>
      </c>
      <c r="J26" s="269" t="s">
        <v>492</v>
      </c>
      <c r="K26" s="269" t="s">
        <v>492</v>
      </c>
      <c r="L26" s="269" t="s">
        <v>492</v>
      </c>
      <c r="M26" s="269" t="s">
        <v>492</v>
      </c>
      <c r="N26" s="269" t="s">
        <v>492</v>
      </c>
      <c r="O26" s="269" t="s">
        <v>492</v>
      </c>
      <c r="P26" s="269" t="s">
        <v>492</v>
      </c>
      <c r="Q26" s="269" t="s">
        <v>492</v>
      </c>
      <c r="R26" s="269" t="s">
        <v>492</v>
      </c>
      <c r="S26" s="269" t="s">
        <v>492</v>
      </c>
      <c r="T26" s="269" t="s">
        <v>492</v>
      </c>
      <c r="U26" s="269" t="s">
        <v>492</v>
      </c>
      <c r="V26" s="269" t="s">
        <v>492</v>
      </c>
      <c r="W26" s="269" t="s">
        <v>492</v>
      </c>
      <c r="X26" s="269" t="s">
        <v>492</v>
      </c>
      <c r="Y26" s="269" t="s">
        <v>492</v>
      </c>
      <c r="Z26" s="269" t="s">
        <v>492</v>
      </c>
      <c r="AA26" s="269" t="s">
        <v>492</v>
      </c>
      <c r="AB26" s="269" t="s">
        <v>492</v>
      </c>
      <c r="AC26" s="269" t="s">
        <v>492</v>
      </c>
      <c r="AD26" s="269" t="s">
        <v>492</v>
      </c>
      <c r="AE26" s="269" t="s">
        <v>492</v>
      </c>
      <c r="AF26" s="269" t="s">
        <v>492</v>
      </c>
      <c r="AG26" s="269" t="s">
        <v>492</v>
      </c>
      <c r="AH26" s="269" t="s">
        <v>511</v>
      </c>
      <c r="AI26" s="92" t="s">
        <v>101</v>
      </c>
      <c r="AJ26" s="150"/>
    </row>
    <row r="27" spans="1:36" ht="12.75" customHeight="1">
      <c r="A27" s="160"/>
      <c r="B27" s="26"/>
      <c r="D27" s="143"/>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3"/>
      <c r="AD27" s="268"/>
      <c r="AE27" s="268"/>
      <c r="AF27" s="268"/>
      <c r="AG27" s="268"/>
      <c r="AH27" s="268"/>
      <c r="AI27" s="26"/>
      <c r="AJ27" s="26"/>
    </row>
    <row r="28" spans="1:36" ht="12.75" customHeight="1">
      <c r="A28" s="32" t="s">
        <v>515</v>
      </c>
      <c r="B28" s="161" t="s">
        <v>86</v>
      </c>
      <c r="C28" s="34"/>
      <c r="D28" s="162"/>
      <c r="E28" s="274"/>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5"/>
      <c r="AD28" s="275"/>
      <c r="AE28" s="275"/>
      <c r="AF28" s="275"/>
      <c r="AG28" s="275"/>
      <c r="AH28" s="275"/>
      <c r="AI28" s="163"/>
      <c r="AJ28" s="163"/>
    </row>
    <row r="29" spans="1:36" ht="12.75" customHeight="1">
      <c r="A29" s="160"/>
      <c r="B29" t="s">
        <v>104</v>
      </c>
      <c r="C29" s="27" t="s">
        <v>79</v>
      </c>
      <c r="D29" s="332" t="s">
        <v>95</v>
      </c>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J29" s="30"/>
    </row>
    <row r="30" spans="1:36" s="54" customFormat="1" ht="12.75" customHeight="1">
      <c r="A30" s="307"/>
      <c r="B30" s="54" t="s">
        <v>516</v>
      </c>
      <c r="C30" s="91" t="s">
        <v>80</v>
      </c>
      <c r="D30" s="332"/>
      <c r="E30" s="276">
        <v>5160.8590000000004</v>
      </c>
      <c r="F30" s="276">
        <v>5592.915</v>
      </c>
      <c r="G30" s="276">
        <v>6057.6980000000003</v>
      </c>
      <c r="H30" s="276">
        <v>6470.4669999999996</v>
      </c>
      <c r="I30" s="276">
        <v>6955.94</v>
      </c>
      <c r="J30" s="276">
        <v>7407.9740000000002</v>
      </c>
      <c r="K30" s="276">
        <v>7865.5379999999996</v>
      </c>
      <c r="L30" s="276">
        <v>8341.5079999999998</v>
      </c>
      <c r="M30" s="276">
        <v>8692.2540000000008</v>
      </c>
      <c r="N30" s="276">
        <v>9277.4189999999999</v>
      </c>
      <c r="O30" s="276">
        <v>9863.2289999999994</v>
      </c>
      <c r="P30" s="276">
        <v>9724.9930000000004</v>
      </c>
      <c r="Q30" s="276">
        <v>10258.057000000001</v>
      </c>
      <c r="R30" s="276">
        <v>10691.422</v>
      </c>
      <c r="S30" s="276">
        <v>11434.651</v>
      </c>
      <c r="T30" s="276">
        <v>12050.225</v>
      </c>
      <c r="U30" s="276">
        <v>12745.594999999999</v>
      </c>
      <c r="V30" s="276">
        <v>13618.739</v>
      </c>
      <c r="W30" s="276">
        <v>13727.567999999999</v>
      </c>
      <c r="X30" s="276">
        <v>13506.147999999999</v>
      </c>
      <c r="Y30" s="276">
        <v>14889.912</v>
      </c>
      <c r="Z30" s="276">
        <v>15436.975</v>
      </c>
      <c r="AA30" s="276">
        <v>15779.909</v>
      </c>
      <c r="AB30" s="276">
        <v>16171.821</v>
      </c>
      <c r="AC30" s="276">
        <v>16935.007000000001</v>
      </c>
      <c r="AD30" s="276">
        <v>17183.235000000001</v>
      </c>
      <c r="AE30" s="276">
        <v>17555.268</v>
      </c>
      <c r="AF30" s="276">
        <v>18136.589</v>
      </c>
      <c r="AG30" s="276">
        <v>18642.013999999999</v>
      </c>
      <c r="AH30" s="276">
        <v>19194.634999999998</v>
      </c>
      <c r="AI30" s="153" t="s">
        <v>101</v>
      </c>
      <c r="AJ30" s="309"/>
    </row>
    <row r="31" spans="1:36" s="54" customFormat="1" ht="12.75" customHeight="1">
      <c r="A31" s="307"/>
      <c r="B31" s="54" t="s">
        <v>517</v>
      </c>
      <c r="C31" s="91" t="s">
        <v>81</v>
      </c>
      <c r="D31" s="332"/>
      <c r="E31" s="276">
        <v>4474.2879999999996</v>
      </c>
      <c r="F31" s="276">
        <v>5018.0190000000002</v>
      </c>
      <c r="G31" s="276">
        <v>5609.357</v>
      </c>
      <c r="H31" s="276">
        <v>6200.1540000000005</v>
      </c>
      <c r="I31" s="276">
        <v>6779.3959999999997</v>
      </c>
      <c r="J31" s="276">
        <v>7391.0619999999999</v>
      </c>
      <c r="K31" s="276">
        <v>8031.3050000000003</v>
      </c>
      <c r="L31" s="276">
        <v>8705.1489999999994</v>
      </c>
      <c r="M31" s="276">
        <v>9366.3369999999995</v>
      </c>
      <c r="N31" s="276">
        <v>9804.5030000000006</v>
      </c>
      <c r="O31" s="276">
        <v>10328.549000000001</v>
      </c>
      <c r="P31" s="276">
        <v>10119.429</v>
      </c>
      <c r="Q31" s="276">
        <v>10630.911</v>
      </c>
      <c r="R31" s="276">
        <v>10924.029</v>
      </c>
      <c r="S31" s="276">
        <v>11596.241</v>
      </c>
      <c r="T31" s="276">
        <v>12036.674999999999</v>
      </c>
      <c r="U31" s="276">
        <v>12572.587</v>
      </c>
      <c r="V31" s="276">
        <v>13363.916999999999</v>
      </c>
      <c r="W31" s="276">
        <v>13115.096</v>
      </c>
      <c r="X31" s="276">
        <v>12919.445</v>
      </c>
      <c r="Y31" s="276">
        <v>14060.344999999999</v>
      </c>
      <c r="Z31" s="276">
        <v>14262.200999999999</v>
      </c>
      <c r="AA31" s="276">
        <v>14677.764999999999</v>
      </c>
      <c r="AB31" s="276">
        <v>15270.727999999999</v>
      </c>
      <c r="AC31" s="276">
        <v>16258.047</v>
      </c>
      <c r="AD31" s="276">
        <v>17055.080000000002</v>
      </c>
      <c r="AE31" s="276">
        <v>17555.268</v>
      </c>
      <c r="AF31" s="276">
        <v>17983.347000000002</v>
      </c>
      <c r="AG31" s="276">
        <v>18375.022000000001</v>
      </c>
      <c r="AH31" s="276">
        <v>18932.525000000001</v>
      </c>
      <c r="AI31" s="30"/>
      <c r="AJ31" s="30"/>
    </row>
    <row r="32" spans="1:36" s="54" customFormat="1" ht="12.75" customHeight="1">
      <c r="A32" s="307"/>
      <c r="B32" s="54" t="s">
        <v>518</v>
      </c>
      <c r="C32" s="91" t="s">
        <v>82</v>
      </c>
      <c r="D32" s="332"/>
      <c r="E32" s="276">
        <v>166.392</v>
      </c>
      <c r="F32" s="276">
        <v>187.1</v>
      </c>
      <c r="G32" s="276">
        <v>222.947</v>
      </c>
      <c r="H32" s="276">
        <v>234.94300000000001</v>
      </c>
      <c r="I32" s="276">
        <v>256.21300000000002</v>
      </c>
      <c r="J32" s="276">
        <v>279.01299999999998</v>
      </c>
      <c r="K32" s="276">
        <v>292.47300000000001</v>
      </c>
      <c r="L32" s="276">
        <v>303.315</v>
      </c>
      <c r="M32" s="276">
        <v>279.92599999999999</v>
      </c>
      <c r="N32" s="276">
        <v>303.827</v>
      </c>
      <c r="O32" s="276">
        <v>330.72500000000002</v>
      </c>
      <c r="P32" s="276">
        <v>299.303</v>
      </c>
      <c r="Q32" s="276">
        <v>307.42899999999997</v>
      </c>
      <c r="R32" s="276">
        <v>317.37400000000002</v>
      </c>
      <c r="S32" s="276">
        <v>346.88099999999997</v>
      </c>
      <c r="T32" s="276">
        <v>374.04199999999997</v>
      </c>
      <c r="U32" s="276">
        <v>386.49200000000002</v>
      </c>
      <c r="V32" s="276">
        <v>406.94</v>
      </c>
      <c r="W32" s="276">
        <v>415.82400000000001</v>
      </c>
      <c r="X32" s="276">
        <v>390.78800000000001</v>
      </c>
      <c r="Y32" s="276">
        <v>444.245</v>
      </c>
      <c r="Z32" s="276">
        <v>483.95699999999999</v>
      </c>
      <c r="AA32" s="276">
        <v>495.536</v>
      </c>
      <c r="AB32" s="276">
        <v>512.95699999999999</v>
      </c>
      <c r="AC32" s="276">
        <v>535.33199999999999</v>
      </c>
      <c r="AD32" s="276">
        <v>534.47400000000005</v>
      </c>
      <c r="AE32" s="276">
        <v>543.00199999999995</v>
      </c>
      <c r="AF32" s="276">
        <v>590.78</v>
      </c>
      <c r="AG32" s="316">
        <v>609.25099999999998</v>
      </c>
      <c r="AH32" s="316">
        <v>612.10900000000004</v>
      </c>
      <c r="AI32" s="30"/>
      <c r="AJ32" s="30"/>
    </row>
    <row r="33" spans="1:36" ht="12.75" customHeight="1">
      <c r="A33" s="160"/>
      <c r="B33" t="s">
        <v>93</v>
      </c>
      <c r="C33" s="27" t="s">
        <v>83</v>
      </c>
      <c r="D33" s="332"/>
      <c r="E33" s="276" t="s">
        <v>492</v>
      </c>
      <c r="F33" s="276" t="s">
        <v>492</v>
      </c>
      <c r="G33" s="276" t="s">
        <v>492</v>
      </c>
      <c r="H33" s="276" t="s">
        <v>492</v>
      </c>
      <c r="I33" s="276" t="s">
        <v>492</v>
      </c>
      <c r="J33" s="276" t="s">
        <v>492</v>
      </c>
      <c r="K33" s="276" t="s">
        <v>492</v>
      </c>
      <c r="L33" s="276" t="s">
        <v>492</v>
      </c>
      <c r="M33" s="276" t="s">
        <v>492</v>
      </c>
      <c r="N33" s="276" t="s">
        <v>492</v>
      </c>
      <c r="O33" s="276" t="s">
        <v>492</v>
      </c>
      <c r="P33" s="276" t="s">
        <v>492</v>
      </c>
      <c r="Q33" s="276" t="s">
        <v>492</v>
      </c>
      <c r="R33" s="276" t="s">
        <v>492</v>
      </c>
      <c r="S33" s="276" t="s">
        <v>492</v>
      </c>
      <c r="T33" s="276" t="s">
        <v>492</v>
      </c>
      <c r="U33" s="276" t="s">
        <v>492</v>
      </c>
      <c r="V33" s="276" t="s">
        <v>492</v>
      </c>
      <c r="W33" s="276" t="s">
        <v>492</v>
      </c>
      <c r="X33" s="276" t="s">
        <v>492</v>
      </c>
      <c r="Y33" s="276" t="s">
        <v>492</v>
      </c>
      <c r="Z33" s="276" t="s">
        <v>492</v>
      </c>
      <c r="AA33" s="276" t="s">
        <v>492</v>
      </c>
      <c r="AB33" s="276" t="s">
        <v>492</v>
      </c>
      <c r="AC33" s="276" t="s">
        <v>492</v>
      </c>
      <c r="AD33" s="276" t="s">
        <v>492</v>
      </c>
      <c r="AE33" s="276" t="s">
        <v>492</v>
      </c>
      <c r="AF33" s="276" t="s">
        <v>492</v>
      </c>
      <c r="AG33" s="276" t="s">
        <v>492</v>
      </c>
      <c r="AH33" s="276" t="s">
        <v>492</v>
      </c>
      <c r="AI33" s="30"/>
      <c r="AJ33" s="30"/>
    </row>
    <row r="34" spans="1:36" ht="12.75" customHeight="1">
      <c r="A34" s="160"/>
      <c r="B34" t="s">
        <v>94</v>
      </c>
      <c r="D34" s="332"/>
      <c r="E34" s="276" t="s">
        <v>492</v>
      </c>
      <c r="F34" s="276" t="s">
        <v>492</v>
      </c>
      <c r="G34" s="276" t="s">
        <v>492</v>
      </c>
      <c r="H34" s="276" t="s">
        <v>492</v>
      </c>
      <c r="I34" s="276" t="s">
        <v>492</v>
      </c>
      <c r="J34" s="276" t="s">
        <v>492</v>
      </c>
      <c r="K34" s="276" t="s">
        <v>492</v>
      </c>
      <c r="L34" s="276" t="s">
        <v>492</v>
      </c>
      <c r="M34" s="276" t="s">
        <v>492</v>
      </c>
      <c r="N34" s="276" t="s">
        <v>492</v>
      </c>
      <c r="O34" s="276" t="s">
        <v>492</v>
      </c>
      <c r="P34" s="276" t="s">
        <v>492</v>
      </c>
      <c r="Q34" s="276" t="s">
        <v>492</v>
      </c>
      <c r="R34" s="276" t="s">
        <v>492</v>
      </c>
      <c r="S34" s="276" t="s">
        <v>492</v>
      </c>
      <c r="T34" s="276" t="s">
        <v>492</v>
      </c>
      <c r="U34" s="276" t="s">
        <v>492</v>
      </c>
      <c r="V34" s="276" t="s">
        <v>492</v>
      </c>
      <c r="W34" s="276" t="s">
        <v>492</v>
      </c>
      <c r="X34" s="276" t="s">
        <v>492</v>
      </c>
      <c r="Y34" s="276" t="s">
        <v>492</v>
      </c>
      <c r="Z34" s="276" t="s">
        <v>492</v>
      </c>
      <c r="AA34" s="276" t="s">
        <v>492</v>
      </c>
      <c r="AB34" s="276" t="s">
        <v>492</v>
      </c>
      <c r="AC34" s="276" t="s">
        <v>492</v>
      </c>
      <c r="AD34" s="276" t="s">
        <v>492</v>
      </c>
      <c r="AE34" s="276" t="s">
        <v>492</v>
      </c>
      <c r="AF34" s="276" t="s">
        <v>492</v>
      </c>
      <c r="AG34" s="276" t="s">
        <v>492</v>
      </c>
      <c r="AH34" s="276" t="s">
        <v>492</v>
      </c>
      <c r="AI34" s="30"/>
      <c r="AJ34" s="26"/>
    </row>
    <row r="35" spans="1:36" ht="12.75" customHeight="1">
      <c r="A35" s="32" t="s">
        <v>84</v>
      </c>
      <c r="B35" s="161" t="s">
        <v>493</v>
      </c>
      <c r="C35" s="34"/>
      <c r="D35" s="162"/>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163"/>
      <c r="AJ35" s="163"/>
    </row>
    <row r="36" spans="1:36" s="54" customFormat="1" ht="12.75" customHeight="1">
      <c r="A36" s="307"/>
      <c r="B36" s="54" t="s">
        <v>89</v>
      </c>
      <c r="C36" s="91" t="s">
        <v>85</v>
      </c>
      <c r="D36" s="308"/>
      <c r="E36" s="276">
        <v>86.7</v>
      </c>
      <c r="F36" s="276">
        <v>89.72</v>
      </c>
      <c r="G36" s="276">
        <v>92.6</v>
      </c>
      <c r="H36" s="276">
        <v>95.82</v>
      </c>
      <c r="I36" s="276">
        <v>97.46</v>
      </c>
      <c r="J36" s="276">
        <v>99.77</v>
      </c>
      <c r="K36" s="276">
        <v>102.11</v>
      </c>
      <c r="L36" s="276">
        <v>104.36</v>
      </c>
      <c r="M36" s="276">
        <v>107.75</v>
      </c>
      <c r="N36" s="276">
        <v>105.68</v>
      </c>
      <c r="O36" s="276">
        <v>104.72</v>
      </c>
      <c r="P36" s="276">
        <v>104.06</v>
      </c>
      <c r="Q36" s="276">
        <v>103.63</v>
      </c>
      <c r="R36" s="276">
        <v>102.18</v>
      </c>
      <c r="S36" s="276">
        <v>101.41</v>
      </c>
      <c r="T36" s="276">
        <v>99.89</v>
      </c>
      <c r="U36" s="276">
        <v>98.64</v>
      </c>
      <c r="V36" s="276">
        <v>98.13</v>
      </c>
      <c r="W36" s="276">
        <v>95.54</v>
      </c>
      <c r="X36" s="276">
        <v>95.66</v>
      </c>
      <c r="Y36" s="276">
        <v>94.43</v>
      </c>
      <c r="Z36" s="276">
        <v>92.39</v>
      </c>
      <c r="AA36" s="276">
        <v>93.02</v>
      </c>
      <c r="AB36" s="276">
        <v>94.43</v>
      </c>
      <c r="AC36" s="276">
        <v>96</v>
      </c>
      <c r="AD36" s="276">
        <v>99.25</v>
      </c>
      <c r="AE36" s="276">
        <v>100</v>
      </c>
      <c r="AF36" s="276">
        <v>99.16</v>
      </c>
      <c r="AG36" s="316">
        <v>98.57</v>
      </c>
      <c r="AH36" s="316">
        <v>98.63</v>
      </c>
      <c r="AI36" s="153" t="s">
        <v>101</v>
      </c>
      <c r="AJ36" s="30"/>
    </row>
    <row r="37" spans="1:36" ht="12.75" customHeight="1">
      <c r="A37" s="32" t="s">
        <v>521</v>
      </c>
      <c r="B37" s="161" t="s">
        <v>96</v>
      </c>
      <c r="C37" s="34"/>
      <c r="D37" s="162"/>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8"/>
      <c r="AD37" s="278"/>
      <c r="AE37" s="278"/>
      <c r="AF37" s="278"/>
      <c r="AG37" s="278"/>
      <c r="AH37" s="278"/>
      <c r="AI37" s="163"/>
      <c r="AJ37" s="163"/>
    </row>
    <row r="38" spans="1:36" ht="15" customHeight="1">
      <c r="A38" s="124"/>
      <c r="B38" s="164" t="s">
        <v>520</v>
      </c>
      <c r="C38" s="125"/>
      <c r="D38" s="165"/>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row>
    <row r="39" spans="1:36" ht="15" customHeight="1">
      <c r="B39" s="42" t="s">
        <v>97</v>
      </c>
      <c r="D39" s="332" t="s">
        <v>95</v>
      </c>
      <c r="E39" s="280" t="s">
        <v>492</v>
      </c>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0"/>
      <c r="AD39" s="280"/>
      <c r="AE39" s="280"/>
      <c r="AF39" s="280"/>
      <c r="AG39" s="280"/>
      <c r="AH39" s="280"/>
      <c r="AI39" s="30"/>
    </row>
    <row r="40" spans="1:36" s="54" customFormat="1" ht="16.5">
      <c r="B40" s="310" t="s">
        <v>522</v>
      </c>
      <c r="C40" s="91"/>
      <c r="D40" s="332"/>
      <c r="E40" s="311">
        <v>3359.346</v>
      </c>
      <c r="F40" s="311">
        <v>3683.8029999999999</v>
      </c>
      <c r="G40" s="311">
        <v>4033.2629999999999</v>
      </c>
      <c r="H40" s="311">
        <v>4391.8100000000004</v>
      </c>
      <c r="I40" s="311">
        <v>4780.683</v>
      </c>
      <c r="J40" s="311">
        <v>5127.7830000000004</v>
      </c>
      <c r="K40" s="311">
        <v>5509.8360000000002</v>
      </c>
      <c r="L40" s="311">
        <v>5886.7839999999997</v>
      </c>
      <c r="M40" s="311">
        <v>6178.65</v>
      </c>
      <c r="N40" s="311">
        <v>6622.3909999999996</v>
      </c>
      <c r="O40" s="311">
        <v>7046.415</v>
      </c>
      <c r="P40" s="311">
        <v>7093.7529999999997</v>
      </c>
      <c r="Q40" s="311">
        <v>7314.12</v>
      </c>
      <c r="R40" s="311">
        <v>7529.41</v>
      </c>
      <c r="S40" s="311">
        <v>7920.8180000000002</v>
      </c>
      <c r="T40" s="311">
        <v>8242.3410000000003</v>
      </c>
      <c r="U40" s="311">
        <v>8619.1980000000003</v>
      </c>
      <c r="V40" s="311">
        <v>9015.8430000000008</v>
      </c>
      <c r="W40" s="311">
        <v>9066.2099999999991</v>
      </c>
      <c r="X40" s="311">
        <v>8951.8520000000008</v>
      </c>
      <c r="Y40" s="311">
        <v>9520.4410000000007</v>
      </c>
      <c r="Z40" s="311">
        <v>9821.6380000000008</v>
      </c>
      <c r="AA40" s="311">
        <v>9946.9930000000004</v>
      </c>
      <c r="AB40" s="311">
        <v>10166.433000000001</v>
      </c>
      <c r="AC40" s="311">
        <v>10486.246999999999</v>
      </c>
      <c r="AD40" s="311">
        <v>10614.868</v>
      </c>
      <c r="AE40" s="311">
        <v>10755.653</v>
      </c>
      <c r="AF40" s="311">
        <v>11067.061</v>
      </c>
      <c r="AG40" s="315">
        <v>11396.27</v>
      </c>
      <c r="AH40" s="315">
        <v>11797.789000000001</v>
      </c>
      <c r="AI40" s="153" t="s">
        <v>101</v>
      </c>
      <c r="AJ40" s="309" t="s">
        <v>519</v>
      </c>
    </row>
    <row r="41" spans="1:36" s="54" customFormat="1" ht="16.5">
      <c r="B41" s="310" t="s">
        <v>523</v>
      </c>
      <c r="C41" s="91"/>
      <c r="D41" s="332"/>
      <c r="E41" s="311">
        <v>2545.1950000000002</v>
      </c>
      <c r="F41" s="311">
        <v>2889.6819999999998</v>
      </c>
      <c r="G41" s="311">
        <v>3304.759</v>
      </c>
      <c r="H41" s="311">
        <v>3731.433</v>
      </c>
      <c r="I41" s="311">
        <v>4202.8230000000003</v>
      </c>
      <c r="J41" s="311">
        <v>4667.1610000000001</v>
      </c>
      <c r="K41" s="311">
        <v>5137.4319999999998</v>
      </c>
      <c r="L41" s="311">
        <v>5661.82</v>
      </c>
      <c r="M41" s="311">
        <v>6126.7280000000001</v>
      </c>
      <c r="N41" s="311">
        <v>6516.1289999999999</v>
      </c>
      <c r="O41" s="311">
        <v>6929.183</v>
      </c>
      <c r="P41" s="311">
        <v>7003.2659999999996</v>
      </c>
      <c r="Q41" s="311">
        <v>7158.2089999999998</v>
      </c>
      <c r="R41" s="311">
        <v>7327.683</v>
      </c>
      <c r="S41" s="311">
        <v>7702.6589999999997</v>
      </c>
      <c r="T41" s="311">
        <v>8040.223</v>
      </c>
      <c r="U41" s="311">
        <v>8371.4249999999993</v>
      </c>
      <c r="V41" s="311">
        <v>8706.9989999999998</v>
      </c>
      <c r="W41" s="311">
        <v>8754.7009999999991</v>
      </c>
      <c r="X41" s="311">
        <v>8575.3169999999991</v>
      </c>
      <c r="Y41" s="311">
        <v>9115.9390000000003</v>
      </c>
      <c r="Z41" s="311">
        <v>9362.3529999999992</v>
      </c>
      <c r="AA41" s="311">
        <v>9548.17</v>
      </c>
      <c r="AB41" s="311">
        <v>9851.75</v>
      </c>
      <c r="AC41" s="311">
        <v>10226.495999999999</v>
      </c>
      <c r="AD41" s="311">
        <v>10546.107</v>
      </c>
      <c r="AE41" s="311">
        <v>10755.653</v>
      </c>
      <c r="AF41" s="311">
        <v>11076.084999999999</v>
      </c>
      <c r="AG41" s="315">
        <v>11439.654</v>
      </c>
      <c r="AH41" s="315">
        <v>11845.534</v>
      </c>
      <c r="AI41" s="30"/>
    </row>
    <row r="42" spans="1:36" ht="16.5">
      <c r="B42" s="42" t="s">
        <v>100</v>
      </c>
      <c r="D42" s="332"/>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c r="AD42" s="280"/>
      <c r="AE42" s="280"/>
      <c r="AF42" s="280"/>
      <c r="AG42" s="280"/>
      <c r="AH42" s="280"/>
      <c r="AI42" s="30"/>
    </row>
    <row r="43" spans="1:36" ht="16.5">
      <c r="A43" s="124"/>
      <c r="B43" s="164" t="s">
        <v>494</v>
      </c>
      <c r="C43" s="125"/>
      <c r="D43" s="165"/>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30"/>
    </row>
    <row r="44" spans="1:36" ht="16.5">
      <c r="B44" s="166" t="s">
        <v>528</v>
      </c>
      <c r="C44" s="167"/>
      <c r="D44" s="329"/>
      <c r="E44" s="281">
        <v>791.88099999999997</v>
      </c>
      <c r="F44" s="281">
        <v>864.423</v>
      </c>
      <c r="G44" s="281">
        <v>958.31100000000004</v>
      </c>
      <c r="H44" s="281">
        <v>1031.329</v>
      </c>
      <c r="I44" s="281">
        <v>1121.3989999999999</v>
      </c>
      <c r="J44" s="281">
        <v>1219.4369999999999</v>
      </c>
      <c r="K44" s="281">
        <v>1315.8209999999999</v>
      </c>
      <c r="L44" s="281">
        <v>1382.9870000000001</v>
      </c>
      <c r="M44" s="281">
        <v>1467.181</v>
      </c>
      <c r="N44" s="281">
        <v>1579.386</v>
      </c>
      <c r="O44" s="281">
        <v>1705.085</v>
      </c>
      <c r="P44" s="281">
        <v>1725.4760000000001</v>
      </c>
      <c r="Q44" s="281">
        <v>1782.643</v>
      </c>
      <c r="R44" s="281">
        <v>1832.0329999999999</v>
      </c>
      <c r="S44" s="281">
        <v>1952.991</v>
      </c>
      <c r="T44" s="281">
        <v>2083.645</v>
      </c>
      <c r="U44" s="281">
        <v>2204.1239999999998</v>
      </c>
      <c r="V44" s="281">
        <v>2332.4630000000002</v>
      </c>
      <c r="W44" s="281">
        <v>2356.1509999999998</v>
      </c>
      <c r="X44" s="281">
        <v>2304.9349999999999</v>
      </c>
      <c r="Y44" s="281">
        <v>2452.116</v>
      </c>
      <c r="Z44" s="281">
        <v>2545.3229999999999</v>
      </c>
      <c r="AA44" s="281">
        <v>2571.87</v>
      </c>
      <c r="AB44" s="281">
        <v>2601.04</v>
      </c>
      <c r="AC44" s="281">
        <v>2685.23</v>
      </c>
      <c r="AD44" s="281">
        <v>2672.3290000000002</v>
      </c>
      <c r="AE44" s="281">
        <v>2678.0070000000001</v>
      </c>
      <c r="AF44" s="281">
        <v>2793.8409999999999</v>
      </c>
      <c r="AG44" s="281">
        <v>2887.9409999999998</v>
      </c>
      <c r="AH44" s="281">
        <v>3022.1149999999998</v>
      </c>
      <c r="AI44" s="92" t="s">
        <v>101</v>
      </c>
      <c r="AJ44" s="228" t="s">
        <v>495</v>
      </c>
    </row>
    <row r="45" spans="1:36" ht="16.5">
      <c r="B45" s="166" t="s">
        <v>529</v>
      </c>
      <c r="C45" s="167"/>
      <c r="D45" s="329"/>
      <c r="E45" s="281">
        <v>199.10599999999999</v>
      </c>
      <c r="F45" s="281">
        <v>213.33699999999999</v>
      </c>
      <c r="G45" s="281">
        <v>230.203</v>
      </c>
      <c r="H45" s="281">
        <v>241.53200000000001</v>
      </c>
      <c r="I45" s="281">
        <v>255.59299999999999</v>
      </c>
      <c r="J45" s="281">
        <v>272.98500000000001</v>
      </c>
      <c r="K45" s="281">
        <v>285.875</v>
      </c>
      <c r="L45" s="281">
        <v>298.36599999999999</v>
      </c>
      <c r="M45" s="281">
        <v>308.18099999999998</v>
      </c>
      <c r="N45" s="281">
        <v>344.21300000000002</v>
      </c>
      <c r="O45" s="281">
        <v>367.12200000000001</v>
      </c>
      <c r="P45" s="281">
        <v>353.53300000000002</v>
      </c>
      <c r="Q45" s="281">
        <v>367.03699999999998</v>
      </c>
      <c r="R45" s="281">
        <v>370.35599999999999</v>
      </c>
      <c r="S45" s="281">
        <v>393.685</v>
      </c>
      <c r="T45" s="281">
        <v>404.10700000000003</v>
      </c>
      <c r="U45" s="281">
        <v>417.99700000000001</v>
      </c>
      <c r="V45" s="281">
        <v>439.39699999999999</v>
      </c>
      <c r="W45" s="281">
        <v>436.904</v>
      </c>
      <c r="X45" s="281">
        <v>413.791</v>
      </c>
      <c r="Y45" s="281">
        <v>447.387</v>
      </c>
      <c r="Z45" s="281">
        <v>458.73700000000002</v>
      </c>
      <c r="AA45" s="281">
        <v>464.93200000000002</v>
      </c>
      <c r="AB45" s="281">
        <v>498.262</v>
      </c>
      <c r="AC45" s="281">
        <v>500.846</v>
      </c>
      <c r="AD45" s="281">
        <v>497.17099999999999</v>
      </c>
      <c r="AE45" s="281">
        <v>511.24099999999999</v>
      </c>
      <c r="AF45" s="281">
        <v>543.399</v>
      </c>
      <c r="AG45" s="281">
        <v>572.01199999999994</v>
      </c>
      <c r="AH45" s="281">
        <v>580.76599999999996</v>
      </c>
      <c r="AI45" s="30"/>
    </row>
    <row r="46" spans="1:36" ht="16.5">
      <c r="B46" s="166" t="s">
        <v>530</v>
      </c>
      <c r="C46" s="167"/>
      <c r="D46" s="329"/>
      <c r="E46" s="281">
        <v>132.38300000000001</v>
      </c>
      <c r="F46" s="281">
        <v>144.43899999999999</v>
      </c>
      <c r="G46" s="281">
        <v>154.875</v>
      </c>
      <c r="H46" s="281">
        <v>167.19800000000001</v>
      </c>
      <c r="I46" s="281">
        <v>181.501</v>
      </c>
      <c r="J46" s="281">
        <v>195.702</v>
      </c>
      <c r="K46" s="281">
        <v>214.238</v>
      </c>
      <c r="L46" s="281">
        <v>229.892</v>
      </c>
      <c r="M46" s="281">
        <v>240.137</v>
      </c>
      <c r="N46" s="281">
        <v>257.23399999999998</v>
      </c>
      <c r="O46" s="281">
        <v>277.69600000000003</v>
      </c>
      <c r="P46" s="281">
        <v>274.435</v>
      </c>
      <c r="Q46" s="281">
        <v>275.78500000000003</v>
      </c>
      <c r="R46" s="281">
        <v>272.15300000000002</v>
      </c>
      <c r="S46" s="281">
        <v>283.20800000000003</v>
      </c>
      <c r="T46" s="281">
        <v>300.11700000000002</v>
      </c>
      <c r="U46" s="281">
        <v>316.15300000000002</v>
      </c>
      <c r="V46" s="281">
        <v>335.67700000000002</v>
      </c>
      <c r="W46" s="281">
        <v>332.053</v>
      </c>
      <c r="X46" s="281">
        <v>327.65199999999999</v>
      </c>
      <c r="Y46" s="281">
        <v>362.54399999999998</v>
      </c>
      <c r="Z46" s="281">
        <v>398.85199999999998</v>
      </c>
      <c r="AA46" s="281">
        <v>408.202</v>
      </c>
      <c r="AB46" s="281">
        <v>422.80599999999998</v>
      </c>
      <c r="AC46" s="281">
        <v>426.22</v>
      </c>
      <c r="AD46" s="281">
        <v>430.48700000000002</v>
      </c>
      <c r="AE46" s="281">
        <v>435.66500000000002</v>
      </c>
      <c r="AF46" s="281">
        <v>438.59</v>
      </c>
      <c r="AG46" s="281">
        <v>450.97500000000002</v>
      </c>
      <c r="AH46" s="281">
        <v>477.36599999999999</v>
      </c>
      <c r="AI46" s="30"/>
    </row>
    <row r="47" spans="1:36" ht="16.5">
      <c r="B47" s="166" t="s">
        <v>531</v>
      </c>
      <c r="C47" s="167"/>
      <c r="D47" s="329"/>
      <c r="E47" s="281">
        <v>58.661000000000001</v>
      </c>
      <c r="F47" s="281">
        <v>66.725999999999999</v>
      </c>
      <c r="G47" s="281">
        <v>74.396000000000001</v>
      </c>
      <c r="H47" s="281">
        <v>83.218000000000004</v>
      </c>
      <c r="I47" s="281">
        <v>92.941999999999993</v>
      </c>
      <c r="J47" s="281">
        <v>101.404</v>
      </c>
      <c r="K47" s="281">
        <v>111.541</v>
      </c>
      <c r="L47" s="281">
        <v>123.83</v>
      </c>
      <c r="M47" s="281">
        <v>155.08000000000001</v>
      </c>
      <c r="N47" s="281">
        <v>200.74199999999999</v>
      </c>
      <c r="O47" s="281">
        <v>247.149</v>
      </c>
      <c r="P47" s="281">
        <v>265.61099999999999</v>
      </c>
      <c r="Q47" s="281">
        <v>284.10300000000001</v>
      </c>
      <c r="R47" s="281">
        <v>298.49700000000001</v>
      </c>
      <c r="S47" s="281">
        <v>315.95600000000002</v>
      </c>
      <c r="T47" s="281">
        <v>324.63</v>
      </c>
      <c r="U47" s="281">
        <v>337.971</v>
      </c>
      <c r="V47" s="281">
        <v>346.51</v>
      </c>
      <c r="W47" s="281">
        <v>359.98500000000001</v>
      </c>
      <c r="X47" s="281">
        <v>367.56200000000001</v>
      </c>
      <c r="Y47" s="281">
        <v>402.58300000000003</v>
      </c>
      <c r="Z47" s="281">
        <v>416.83199999999999</v>
      </c>
      <c r="AA47" s="281">
        <v>429.79500000000002</v>
      </c>
      <c r="AB47" s="281">
        <v>451.17200000000003</v>
      </c>
      <c r="AC47" s="281">
        <v>478.053</v>
      </c>
      <c r="AD47" s="281">
        <v>517.72199999999998</v>
      </c>
      <c r="AE47" s="281">
        <v>549.07399999999996</v>
      </c>
      <c r="AF47" s="281">
        <v>569.721</v>
      </c>
      <c r="AG47" s="281">
        <v>595.19399999999996</v>
      </c>
      <c r="AH47" s="281">
        <v>632.76599999999996</v>
      </c>
      <c r="AI47" s="30"/>
    </row>
    <row r="48" spans="1:36" ht="16.5">
      <c r="B48" s="166" t="s">
        <v>532</v>
      </c>
      <c r="C48" s="167"/>
      <c r="D48" s="329"/>
      <c r="E48" s="281">
        <v>376.98899999999998</v>
      </c>
      <c r="F48" s="281">
        <v>371.41300000000001</v>
      </c>
      <c r="G48" s="281">
        <v>418.23099999999999</v>
      </c>
      <c r="H48" s="281">
        <v>464.05399999999997</v>
      </c>
      <c r="I48" s="281">
        <v>530.86800000000005</v>
      </c>
      <c r="J48" s="281">
        <v>521.68700000000001</v>
      </c>
      <c r="K48" s="281">
        <v>559.50800000000004</v>
      </c>
      <c r="L48" s="281">
        <v>680.32299999999998</v>
      </c>
      <c r="M48" s="281">
        <v>681.93600000000004</v>
      </c>
      <c r="N48" s="281">
        <v>734.08399999999995</v>
      </c>
      <c r="O48" s="281">
        <v>744.904</v>
      </c>
      <c r="P48" s="281">
        <v>718.16399999999999</v>
      </c>
      <c r="Q48" s="281">
        <v>732.55600000000004</v>
      </c>
      <c r="R48" s="281">
        <v>742.38699999999994</v>
      </c>
      <c r="S48" s="281">
        <v>798.26099999999997</v>
      </c>
      <c r="T48" s="281">
        <v>834.64700000000005</v>
      </c>
      <c r="U48" s="281">
        <v>861.14400000000001</v>
      </c>
      <c r="V48" s="281">
        <v>922.43</v>
      </c>
      <c r="W48" s="281">
        <v>889.87</v>
      </c>
      <c r="X48" s="281">
        <v>820.76300000000003</v>
      </c>
      <c r="Y48" s="281">
        <v>889.53</v>
      </c>
      <c r="Z48" s="281">
        <v>925.45100000000002</v>
      </c>
      <c r="AA48" s="281">
        <v>939.84</v>
      </c>
      <c r="AB48" s="281">
        <v>977.32399999999996</v>
      </c>
      <c r="AC48" s="281">
        <v>1055.4490000000001</v>
      </c>
      <c r="AD48" s="281">
        <v>1099.8699999999999</v>
      </c>
      <c r="AE48" s="281">
        <v>1124.827</v>
      </c>
      <c r="AF48" s="281">
        <v>1183.2149999999999</v>
      </c>
      <c r="AG48" s="281">
        <v>1227.826</v>
      </c>
      <c r="AH48" s="281">
        <v>1275.1189999999999</v>
      </c>
      <c r="AI48" s="30"/>
    </row>
    <row r="49" spans="1:35" ht="16.5">
      <c r="B49" s="166" t="s">
        <v>533</v>
      </c>
      <c r="C49" s="167"/>
      <c r="D49" s="329"/>
      <c r="E49" s="281">
        <v>388.20499999999998</v>
      </c>
      <c r="F49" s="281">
        <v>448.36099999999999</v>
      </c>
      <c r="G49" s="281">
        <v>499.60300000000001</v>
      </c>
      <c r="H49" s="281">
        <v>574.64700000000005</v>
      </c>
      <c r="I49" s="281">
        <v>642.87300000000005</v>
      </c>
      <c r="J49" s="281">
        <v>721.98199999999997</v>
      </c>
      <c r="K49" s="281">
        <v>776.00099999999998</v>
      </c>
      <c r="L49" s="281">
        <v>794.37300000000005</v>
      </c>
      <c r="M49" s="281">
        <v>817.58799999999997</v>
      </c>
      <c r="N49" s="281">
        <v>843.31100000000004</v>
      </c>
      <c r="O49" s="281">
        <v>887.298</v>
      </c>
      <c r="P49" s="281">
        <v>894.60699999999997</v>
      </c>
      <c r="Q49" s="281">
        <v>880.58299999999997</v>
      </c>
      <c r="R49" s="281">
        <v>921.505</v>
      </c>
      <c r="S49" s="281">
        <v>955.40599999999995</v>
      </c>
      <c r="T49" s="281">
        <v>996.41700000000003</v>
      </c>
      <c r="U49" s="281">
        <v>1077.846</v>
      </c>
      <c r="V49" s="281">
        <v>1146.5899999999999</v>
      </c>
      <c r="W49" s="281">
        <v>1166.4870000000001</v>
      </c>
      <c r="X49" s="281">
        <v>1191.405</v>
      </c>
      <c r="Y49" s="281">
        <v>1247.066</v>
      </c>
      <c r="Z49" s="281">
        <v>1270.05</v>
      </c>
      <c r="AA49" s="281">
        <v>1293.3219999999999</v>
      </c>
      <c r="AB49" s="281">
        <v>1332.35</v>
      </c>
      <c r="AC49" s="281">
        <v>1357.7339999999999</v>
      </c>
      <c r="AD49" s="281">
        <v>1385.6880000000001</v>
      </c>
      <c r="AE49" s="281">
        <v>1399.2629999999999</v>
      </c>
      <c r="AF49" s="281">
        <v>1422.88</v>
      </c>
      <c r="AG49" s="281">
        <v>1459.259</v>
      </c>
      <c r="AH49" s="281">
        <v>1505.0609999999999</v>
      </c>
      <c r="AI49" s="30"/>
    </row>
    <row r="50" spans="1:35" ht="16.5">
      <c r="B50" s="166" t="s">
        <v>534</v>
      </c>
      <c r="C50" s="167"/>
      <c r="D50" s="329"/>
      <c r="E50" s="281">
        <v>101.857</v>
      </c>
      <c r="F50" s="281">
        <v>115.142</v>
      </c>
      <c r="G50" s="281">
        <v>130.80799999999999</v>
      </c>
      <c r="H50" s="281">
        <v>144.79400000000001</v>
      </c>
      <c r="I50" s="281">
        <v>163.857</v>
      </c>
      <c r="J50" s="281">
        <v>181.91200000000001</v>
      </c>
      <c r="K50" s="281">
        <v>199.578</v>
      </c>
      <c r="L50" s="281">
        <v>211.45500000000001</v>
      </c>
      <c r="M50" s="281">
        <v>217.84200000000001</v>
      </c>
      <c r="N50" s="281">
        <v>228.51599999999999</v>
      </c>
      <c r="O50" s="281">
        <v>236.43100000000001</v>
      </c>
      <c r="P50" s="281">
        <v>233.10499999999999</v>
      </c>
      <c r="Q50" s="281">
        <v>240.66300000000001</v>
      </c>
      <c r="R50" s="281">
        <v>251.44499999999999</v>
      </c>
      <c r="S50" s="281">
        <v>262.56900000000002</v>
      </c>
      <c r="T50" s="281">
        <v>269.60899999999998</v>
      </c>
      <c r="U50" s="281">
        <v>298.01900000000001</v>
      </c>
      <c r="V50" s="281">
        <v>322.15699999999998</v>
      </c>
      <c r="W50" s="281">
        <v>309.89</v>
      </c>
      <c r="X50" s="281">
        <v>308.55900000000003</v>
      </c>
      <c r="Y50" s="281">
        <v>325.13799999999998</v>
      </c>
      <c r="Z50" s="281">
        <v>338.899</v>
      </c>
      <c r="AA50" s="281">
        <v>346.529</v>
      </c>
      <c r="AB50" s="281">
        <v>354.89699999999999</v>
      </c>
      <c r="AC50" s="281">
        <v>370.44499999999999</v>
      </c>
      <c r="AD50" s="281">
        <v>375.10500000000002</v>
      </c>
      <c r="AE50" s="281">
        <v>382.04</v>
      </c>
      <c r="AF50" s="281">
        <v>391.803</v>
      </c>
      <c r="AG50" s="281">
        <v>406.101</v>
      </c>
      <c r="AH50" s="281">
        <v>420.79599999999999</v>
      </c>
      <c r="AI50" s="30"/>
    </row>
    <row r="51" spans="1:35" ht="16.5">
      <c r="B51" s="166" t="s">
        <v>535</v>
      </c>
      <c r="C51" s="167"/>
      <c r="D51" s="329"/>
      <c r="E51" s="281">
        <v>32.292999999999999</v>
      </c>
      <c r="F51" s="281">
        <v>36.595999999999997</v>
      </c>
      <c r="G51" s="281">
        <v>40.622999999999998</v>
      </c>
      <c r="H51" s="281">
        <v>45.156999999999996</v>
      </c>
      <c r="I51" s="281">
        <v>51.91</v>
      </c>
      <c r="J51" s="281">
        <v>57.415999999999997</v>
      </c>
      <c r="K51" s="281">
        <v>62.387</v>
      </c>
      <c r="L51" s="281">
        <v>70.997</v>
      </c>
      <c r="M51" s="281">
        <v>76.224000000000004</v>
      </c>
      <c r="N51" s="281">
        <v>86.43</v>
      </c>
      <c r="O51" s="281">
        <v>94.840999999999994</v>
      </c>
      <c r="P51" s="281">
        <v>104.699</v>
      </c>
      <c r="Q51" s="281">
        <v>114.91</v>
      </c>
      <c r="R51" s="281">
        <v>119.449</v>
      </c>
      <c r="S51" s="281">
        <v>132.749</v>
      </c>
      <c r="T51" s="281">
        <v>148.22999999999999</v>
      </c>
      <c r="U51" s="281">
        <v>171.94</v>
      </c>
      <c r="V51" s="281">
        <v>188.72900000000001</v>
      </c>
      <c r="W51" s="281">
        <v>200.89</v>
      </c>
      <c r="X51" s="281">
        <v>193.72900000000001</v>
      </c>
      <c r="Y51" s="281">
        <v>210.364</v>
      </c>
      <c r="Z51" s="281">
        <v>219.61500000000001</v>
      </c>
      <c r="AA51" s="281">
        <v>230.72900000000001</v>
      </c>
      <c r="AB51" s="281">
        <v>239.517</v>
      </c>
      <c r="AC51" s="281">
        <v>257.55700000000002</v>
      </c>
      <c r="AD51" s="281">
        <v>277.84800000000001</v>
      </c>
      <c r="AE51" s="281">
        <v>294.05900000000003</v>
      </c>
      <c r="AF51" s="281">
        <v>304.09199999999998</v>
      </c>
      <c r="AG51" s="281">
        <v>317.31900000000002</v>
      </c>
      <c r="AH51" s="281">
        <v>331.637</v>
      </c>
      <c r="AI51" s="30"/>
    </row>
    <row r="52" spans="1:35" ht="16.5">
      <c r="B52" s="166" t="s">
        <v>440</v>
      </c>
      <c r="C52" s="167"/>
      <c r="D52" s="329"/>
      <c r="E52" s="281">
        <v>636.38199999999995</v>
      </c>
      <c r="F52" s="281">
        <v>688.29100000000005</v>
      </c>
      <c r="G52" s="281">
        <v>710.11800000000005</v>
      </c>
      <c r="H52" s="281">
        <v>744.67100000000005</v>
      </c>
      <c r="I52" s="281">
        <v>771.279</v>
      </c>
      <c r="J52" s="281">
        <v>828.81399999999996</v>
      </c>
      <c r="K52" s="281">
        <v>878.18499999999995</v>
      </c>
      <c r="L52" s="281">
        <v>892.64300000000003</v>
      </c>
      <c r="M52" s="281">
        <v>911.31399999999996</v>
      </c>
      <c r="N52" s="281">
        <v>936.07399999999996</v>
      </c>
      <c r="O52" s="281">
        <v>967.42</v>
      </c>
      <c r="P52" s="281">
        <v>984.15499999999997</v>
      </c>
      <c r="Q52" s="281">
        <v>979.11</v>
      </c>
      <c r="R52" s="281">
        <v>1001.654</v>
      </c>
      <c r="S52" s="281">
        <v>1010.4450000000001</v>
      </c>
      <c r="T52" s="281">
        <v>1026.306</v>
      </c>
      <c r="U52" s="281">
        <v>1027.212</v>
      </c>
      <c r="V52" s="281">
        <v>1015.174</v>
      </c>
      <c r="W52" s="281">
        <v>1020.674</v>
      </c>
      <c r="X52" s="281">
        <v>1031.248</v>
      </c>
      <c r="Y52" s="281">
        <v>1063.076</v>
      </c>
      <c r="Z52" s="281">
        <v>1065.636</v>
      </c>
      <c r="AA52" s="281">
        <v>1069.9190000000001</v>
      </c>
      <c r="AB52" s="281">
        <v>1060.3869999999999</v>
      </c>
      <c r="AC52" s="281">
        <v>1050.4659999999999</v>
      </c>
      <c r="AD52" s="281">
        <v>1050.8050000000001</v>
      </c>
      <c r="AE52" s="281">
        <v>1050.4480000000001</v>
      </c>
      <c r="AF52" s="281">
        <v>1057.78</v>
      </c>
      <c r="AG52" s="281">
        <v>1065.9829999999999</v>
      </c>
      <c r="AH52" s="281">
        <v>1080.99</v>
      </c>
      <c r="AI52" s="30"/>
    </row>
    <row r="53" spans="1:35" ht="16.5">
      <c r="B53" s="166" t="s">
        <v>441</v>
      </c>
      <c r="C53" s="167"/>
      <c r="D53" s="329"/>
      <c r="E53" s="281">
        <v>221.482</v>
      </c>
      <c r="F53" s="281">
        <v>257.089</v>
      </c>
      <c r="G53" s="281">
        <v>278.90600000000001</v>
      </c>
      <c r="H53" s="281">
        <v>307.65300000000002</v>
      </c>
      <c r="I53" s="281">
        <v>332.10599999999999</v>
      </c>
      <c r="J53" s="281">
        <v>362.72500000000002</v>
      </c>
      <c r="K53" s="281">
        <v>399.04500000000002</v>
      </c>
      <c r="L53" s="281">
        <v>428.42500000000001</v>
      </c>
      <c r="M53" s="281">
        <v>448.52100000000002</v>
      </c>
      <c r="N53" s="281">
        <v>472.74700000000001</v>
      </c>
      <c r="O53" s="281">
        <v>491.20600000000002</v>
      </c>
      <c r="P53" s="281">
        <v>519.39800000000002</v>
      </c>
      <c r="Q53" s="281">
        <v>555.61800000000005</v>
      </c>
      <c r="R53" s="281">
        <v>583.23400000000004</v>
      </c>
      <c r="S53" s="281">
        <v>603.93700000000001</v>
      </c>
      <c r="T53" s="281">
        <v>613.84299999999996</v>
      </c>
      <c r="U53" s="281">
        <v>638.404</v>
      </c>
      <c r="V53" s="281">
        <v>652.21500000000003</v>
      </c>
      <c r="W53" s="281">
        <v>672.07399999999996</v>
      </c>
      <c r="X53" s="281">
        <v>683.52099999999996</v>
      </c>
      <c r="Y53" s="281">
        <v>699.49099999999999</v>
      </c>
      <c r="Z53" s="281">
        <v>718.62900000000002</v>
      </c>
      <c r="AA53" s="281">
        <v>741.50699999999995</v>
      </c>
      <c r="AB53" s="281">
        <v>745.12900000000002</v>
      </c>
      <c r="AC53" s="281">
        <v>751.35900000000004</v>
      </c>
      <c r="AD53" s="281">
        <v>748.89499999999998</v>
      </c>
      <c r="AE53" s="281">
        <v>739.35500000000002</v>
      </c>
      <c r="AF53" s="281">
        <v>736.29899999999998</v>
      </c>
      <c r="AG53" s="281">
        <v>737.73900000000003</v>
      </c>
      <c r="AH53" s="281">
        <v>740.24400000000003</v>
      </c>
      <c r="AI53" s="30"/>
    </row>
    <row r="54" spans="1:35" ht="16.5">
      <c r="B54" s="166" t="s">
        <v>442</v>
      </c>
      <c r="C54" s="167"/>
      <c r="D54" s="329"/>
      <c r="E54" s="281">
        <v>136.97900000000001</v>
      </c>
      <c r="F54" s="281">
        <v>172.17699999999999</v>
      </c>
      <c r="G54" s="281">
        <v>187.40799999999999</v>
      </c>
      <c r="H54" s="281">
        <v>201.73</v>
      </c>
      <c r="I54" s="281">
        <v>215.09399999999999</v>
      </c>
      <c r="J54" s="281">
        <v>246.37700000000001</v>
      </c>
      <c r="K54" s="281">
        <v>272.45100000000002</v>
      </c>
      <c r="L54" s="281">
        <v>295.52800000000002</v>
      </c>
      <c r="M54" s="281">
        <v>319.69400000000002</v>
      </c>
      <c r="N54" s="281">
        <v>343.74</v>
      </c>
      <c r="O54" s="281">
        <v>362.99299999999999</v>
      </c>
      <c r="P54" s="281">
        <v>374.01100000000002</v>
      </c>
      <c r="Q54" s="281">
        <v>397.74</v>
      </c>
      <c r="R54" s="281">
        <v>403.59399999999999</v>
      </c>
      <c r="S54" s="281">
        <v>413.25400000000002</v>
      </c>
      <c r="T54" s="281">
        <v>405.55099999999999</v>
      </c>
      <c r="U54" s="281">
        <v>408.27300000000002</v>
      </c>
      <c r="V54" s="281">
        <v>427.19900000000001</v>
      </c>
      <c r="W54" s="281">
        <v>438.19799999999998</v>
      </c>
      <c r="X54" s="281">
        <v>454.53500000000003</v>
      </c>
      <c r="Y54" s="281">
        <v>462.27499999999998</v>
      </c>
      <c r="Z54" s="281">
        <v>487.96600000000001</v>
      </c>
      <c r="AA54" s="281">
        <v>473.39100000000002</v>
      </c>
      <c r="AB54" s="281">
        <v>469.77100000000002</v>
      </c>
      <c r="AC54" s="281">
        <v>490.125</v>
      </c>
      <c r="AD54" s="281">
        <v>496.52199999999999</v>
      </c>
      <c r="AE54" s="281">
        <v>512.02300000000002</v>
      </c>
      <c r="AF54" s="281">
        <v>519.63800000000003</v>
      </c>
      <c r="AG54" s="281">
        <v>537.053</v>
      </c>
      <c r="AH54" s="281">
        <v>561.529</v>
      </c>
      <c r="AI54" s="30"/>
    </row>
    <row r="55" spans="1:35" ht="16.5">
      <c r="B55" s="166" t="s">
        <v>443</v>
      </c>
      <c r="C55" s="167"/>
      <c r="D55" s="329"/>
      <c r="E55" s="281">
        <v>38.713000000000001</v>
      </c>
      <c r="F55" s="281">
        <v>42.462000000000003</v>
      </c>
      <c r="G55" s="281">
        <v>48.762</v>
      </c>
      <c r="H55" s="281">
        <v>53.311999999999998</v>
      </c>
      <c r="I55" s="281">
        <v>58.207999999999998</v>
      </c>
      <c r="J55" s="281">
        <v>64.98</v>
      </c>
      <c r="K55" s="281">
        <v>70.741</v>
      </c>
      <c r="L55" s="281">
        <v>74.155000000000001</v>
      </c>
      <c r="M55" s="281">
        <v>78.677000000000007</v>
      </c>
      <c r="N55" s="281">
        <v>82.158000000000001</v>
      </c>
      <c r="O55" s="281">
        <v>85.614999999999995</v>
      </c>
      <c r="P55" s="281">
        <v>90.284000000000006</v>
      </c>
      <c r="Q55" s="281">
        <v>96.668000000000006</v>
      </c>
      <c r="R55" s="281">
        <v>100.327</v>
      </c>
      <c r="S55" s="281">
        <v>102.729</v>
      </c>
      <c r="T55" s="281">
        <v>106.872</v>
      </c>
      <c r="U55" s="281">
        <v>113.601</v>
      </c>
      <c r="V55" s="281">
        <v>118.624</v>
      </c>
      <c r="W55" s="281">
        <v>120.179</v>
      </c>
      <c r="X55" s="281">
        <v>121.961</v>
      </c>
      <c r="Y55" s="281">
        <v>128.56700000000001</v>
      </c>
      <c r="Z55" s="281">
        <v>133.27799999999999</v>
      </c>
      <c r="AA55" s="281">
        <v>135.86600000000001</v>
      </c>
      <c r="AB55" s="281">
        <v>140.185</v>
      </c>
      <c r="AC55" s="281">
        <v>142.22</v>
      </c>
      <c r="AD55" s="281">
        <v>142.62299999999999</v>
      </c>
      <c r="AE55" s="281">
        <v>141.09</v>
      </c>
      <c r="AF55" s="281">
        <v>145.00200000000001</v>
      </c>
      <c r="AG55" s="281">
        <v>149.00200000000001</v>
      </c>
      <c r="AH55" s="281">
        <v>156.22</v>
      </c>
      <c r="AI55" s="30"/>
    </row>
    <row r="56" spans="1:35" ht="16.5">
      <c r="B56" s="166" t="s">
        <v>444</v>
      </c>
      <c r="C56" s="167"/>
      <c r="D56" s="329"/>
      <c r="E56" s="281">
        <v>150.584</v>
      </c>
      <c r="F56" s="281">
        <v>162.97</v>
      </c>
      <c r="G56" s="281">
        <v>160.42500000000001</v>
      </c>
      <c r="H56" s="281">
        <v>167.315</v>
      </c>
      <c r="I56" s="281">
        <v>190.76499999999999</v>
      </c>
      <c r="J56" s="281">
        <v>191.84</v>
      </c>
      <c r="K56" s="281">
        <v>218.80099999999999</v>
      </c>
      <c r="L56" s="281">
        <v>224.18</v>
      </c>
      <c r="M56" s="281">
        <v>250.34700000000001</v>
      </c>
      <c r="N56" s="281">
        <v>252.33099999999999</v>
      </c>
      <c r="O56" s="281">
        <v>272.096</v>
      </c>
      <c r="P56" s="281">
        <v>288.36500000000001</v>
      </c>
      <c r="Q56" s="281">
        <v>308.22500000000002</v>
      </c>
      <c r="R56" s="281">
        <v>314.14600000000002</v>
      </c>
      <c r="S56" s="281">
        <v>320.73</v>
      </c>
      <c r="T56" s="281">
        <v>340.46</v>
      </c>
      <c r="U56" s="281">
        <v>355.14600000000002</v>
      </c>
      <c r="V56" s="281">
        <v>369.46499999999997</v>
      </c>
      <c r="W56" s="281">
        <v>376.43</v>
      </c>
      <c r="X56" s="281">
        <v>379.57900000000001</v>
      </c>
      <c r="Y56" s="281">
        <v>396.161</v>
      </c>
      <c r="Z56" s="281">
        <v>404.786</v>
      </c>
      <c r="AA56" s="281">
        <v>412.28399999999999</v>
      </c>
      <c r="AB56" s="281">
        <v>417.887</v>
      </c>
      <c r="AC56" s="281">
        <v>436.23399999999998</v>
      </c>
      <c r="AD56" s="281">
        <v>433.65600000000001</v>
      </c>
      <c r="AE56" s="281">
        <v>430.35</v>
      </c>
      <c r="AF56" s="281">
        <v>436.68900000000002</v>
      </c>
      <c r="AG56" s="281">
        <v>453.60899999999998</v>
      </c>
      <c r="AH56" s="281">
        <v>460.40499999999997</v>
      </c>
      <c r="AI56" s="30"/>
    </row>
    <row r="57" spans="1:35" ht="16.5">
      <c r="A57" s="124"/>
      <c r="B57" s="164" t="s">
        <v>445</v>
      </c>
      <c r="C57" s="125"/>
      <c r="D57" s="165"/>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30"/>
    </row>
    <row r="58" spans="1:35" ht="16.5">
      <c r="B58" s="166" t="s">
        <v>432</v>
      </c>
      <c r="C58" s="167"/>
      <c r="D58" s="329"/>
      <c r="E58" s="281">
        <v>569.93200000000002</v>
      </c>
      <c r="F58" s="281">
        <v>648.90099999999995</v>
      </c>
      <c r="G58" s="281">
        <v>746.98099999999999</v>
      </c>
      <c r="H58" s="281">
        <v>830.15899999999999</v>
      </c>
      <c r="I58" s="281">
        <v>928.37699999999995</v>
      </c>
      <c r="J58" s="281">
        <v>1061.9100000000001</v>
      </c>
      <c r="K58" s="281">
        <v>1186.8520000000001</v>
      </c>
      <c r="L58" s="281">
        <v>1314.2360000000001</v>
      </c>
      <c r="M58" s="281">
        <v>1455.479</v>
      </c>
      <c r="N58" s="281">
        <v>1587.5150000000001</v>
      </c>
      <c r="O58" s="281">
        <v>1747.711</v>
      </c>
      <c r="P58" s="281">
        <v>1701.837</v>
      </c>
      <c r="Q58" s="281">
        <v>1747.049</v>
      </c>
      <c r="R58" s="281">
        <v>1789.7280000000001</v>
      </c>
      <c r="S58" s="281">
        <v>1947.0830000000001</v>
      </c>
      <c r="T58" s="281">
        <v>2080.0529999999999</v>
      </c>
      <c r="U58" s="281">
        <v>2196.2730000000001</v>
      </c>
      <c r="V58" s="281">
        <v>2311.0500000000002</v>
      </c>
      <c r="W58" s="281">
        <v>2320.2240000000002</v>
      </c>
      <c r="X58" s="281">
        <v>2224.1669999999999</v>
      </c>
      <c r="Y58" s="281">
        <v>2368.3969999999999</v>
      </c>
      <c r="Z58" s="281">
        <v>2443.8429999999998</v>
      </c>
      <c r="AA58" s="281">
        <v>2450.7339999999999</v>
      </c>
      <c r="AB58" s="281">
        <v>2560.5340000000001</v>
      </c>
      <c r="AC58" s="281">
        <v>2606.0500000000002</v>
      </c>
      <c r="AD58" s="281">
        <v>2664.7449999999999</v>
      </c>
      <c r="AE58" s="281">
        <v>2678.0070000000001</v>
      </c>
      <c r="AF58" s="281">
        <v>2781.0309999999999</v>
      </c>
      <c r="AG58" s="281">
        <v>2869.7649999999999</v>
      </c>
      <c r="AH58" s="281">
        <v>2951.252</v>
      </c>
      <c r="AI58" s="92" t="s">
        <v>101</v>
      </c>
    </row>
    <row r="59" spans="1:35" ht="16.5">
      <c r="B59" s="166" t="s">
        <v>433</v>
      </c>
      <c r="C59" s="167"/>
      <c r="D59" s="329"/>
      <c r="E59" s="281">
        <v>196.047</v>
      </c>
      <c r="F59" s="281">
        <v>219.36</v>
      </c>
      <c r="G59" s="281">
        <v>239.834</v>
      </c>
      <c r="H59" s="281">
        <v>261.24299999999999</v>
      </c>
      <c r="I59" s="281">
        <v>289.30500000000001</v>
      </c>
      <c r="J59" s="281">
        <v>315.60000000000002</v>
      </c>
      <c r="K59" s="281">
        <v>345.452</v>
      </c>
      <c r="L59" s="281">
        <v>373.93799999999999</v>
      </c>
      <c r="M59" s="281">
        <v>401.93700000000001</v>
      </c>
      <c r="N59" s="281">
        <v>425.505</v>
      </c>
      <c r="O59" s="281">
        <v>415.00400000000002</v>
      </c>
      <c r="P59" s="281">
        <v>414.17399999999998</v>
      </c>
      <c r="Q59" s="281">
        <v>423.80200000000002</v>
      </c>
      <c r="R59" s="281">
        <v>411.25599999999997</v>
      </c>
      <c r="S59" s="281">
        <v>430.30099999999999</v>
      </c>
      <c r="T59" s="281">
        <v>417.916</v>
      </c>
      <c r="U59" s="281">
        <v>399.16899999999998</v>
      </c>
      <c r="V59" s="281">
        <v>413.77499999999998</v>
      </c>
      <c r="W59" s="281">
        <v>390.83</v>
      </c>
      <c r="X59" s="281">
        <v>367.04500000000002</v>
      </c>
      <c r="Y59" s="281">
        <v>433.45400000000001</v>
      </c>
      <c r="Z59" s="281">
        <v>405.82400000000001</v>
      </c>
      <c r="AA59" s="281">
        <v>423.10399999999998</v>
      </c>
      <c r="AB59" s="281">
        <v>429.05700000000002</v>
      </c>
      <c r="AC59" s="281">
        <v>468.16300000000001</v>
      </c>
      <c r="AD59" s="281">
        <v>516.59299999999996</v>
      </c>
      <c r="AE59" s="281">
        <v>511.24099999999999</v>
      </c>
      <c r="AF59" s="281">
        <v>546.33799999999997</v>
      </c>
      <c r="AG59" s="281">
        <v>546.49699999999996</v>
      </c>
      <c r="AH59" s="281">
        <v>564.995</v>
      </c>
      <c r="AI59" s="30"/>
    </row>
    <row r="60" spans="1:35" ht="16.5">
      <c r="B60" s="166" t="s">
        <v>434</v>
      </c>
      <c r="C60" s="167"/>
      <c r="D60" s="329"/>
      <c r="E60" s="281">
        <v>71.082999999999998</v>
      </c>
      <c r="F60" s="281">
        <v>80.721999999999994</v>
      </c>
      <c r="G60" s="281">
        <v>90.853999999999999</v>
      </c>
      <c r="H60" s="281">
        <v>99.930999999999997</v>
      </c>
      <c r="I60" s="281">
        <v>111.108</v>
      </c>
      <c r="J60" s="281">
        <v>124.066</v>
      </c>
      <c r="K60" s="281">
        <v>141.70099999999999</v>
      </c>
      <c r="L60" s="281">
        <v>159.53899999999999</v>
      </c>
      <c r="M60" s="281">
        <v>175.965</v>
      </c>
      <c r="N60" s="281">
        <v>189.12700000000001</v>
      </c>
      <c r="O60" s="281">
        <v>206.24799999999999</v>
      </c>
      <c r="P60" s="281">
        <v>207.25299999999999</v>
      </c>
      <c r="Q60" s="281">
        <v>208.501</v>
      </c>
      <c r="R60" s="281">
        <v>205.77699999999999</v>
      </c>
      <c r="S60" s="281">
        <v>216.642</v>
      </c>
      <c r="T60" s="281">
        <v>230.827</v>
      </c>
      <c r="U60" s="281">
        <v>235.47200000000001</v>
      </c>
      <c r="V60" s="281">
        <v>246.179</v>
      </c>
      <c r="W60" s="281">
        <v>257.21600000000001</v>
      </c>
      <c r="X60" s="281">
        <v>267.65100000000001</v>
      </c>
      <c r="Y60" s="281">
        <v>293.19600000000003</v>
      </c>
      <c r="Z60" s="281">
        <v>329.10700000000003</v>
      </c>
      <c r="AA60" s="281">
        <v>348.52300000000002</v>
      </c>
      <c r="AB60" s="281">
        <v>370.58100000000002</v>
      </c>
      <c r="AC60" s="281">
        <v>387.59699999999998</v>
      </c>
      <c r="AD60" s="281">
        <v>416.572</v>
      </c>
      <c r="AE60" s="281">
        <v>435.66500000000002</v>
      </c>
      <c r="AF60" s="281">
        <v>451.83</v>
      </c>
      <c r="AG60" s="281">
        <v>476.10700000000003</v>
      </c>
      <c r="AH60" s="281">
        <v>517.13800000000003</v>
      </c>
      <c r="AI60" s="30"/>
    </row>
    <row r="61" spans="1:35" ht="16.5">
      <c r="B61" s="166" t="s">
        <v>435</v>
      </c>
      <c r="C61" s="167"/>
      <c r="D61" s="329"/>
      <c r="E61" s="281">
        <v>100.136</v>
      </c>
      <c r="F61" s="281">
        <v>115.858</v>
      </c>
      <c r="G61" s="281">
        <v>136.792</v>
      </c>
      <c r="H61" s="281">
        <v>157.233</v>
      </c>
      <c r="I61" s="281">
        <v>175.833</v>
      </c>
      <c r="J61" s="281">
        <v>193.096</v>
      </c>
      <c r="K61" s="281">
        <v>213.41499999999999</v>
      </c>
      <c r="L61" s="281">
        <v>242.107</v>
      </c>
      <c r="M61" s="281">
        <v>294.601</v>
      </c>
      <c r="N61" s="281">
        <v>327.839</v>
      </c>
      <c r="O61" s="281">
        <v>382.154</v>
      </c>
      <c r="P61" s="281">
        <v>402.52499999999998</v>
      </c>
      <c r="Q61" s="281">
        <v>402.83100000000002</v>
      </c>
      <c r="R61" s="281">
        <v>412.95499999999998</v>
      </c>
      <c r="S61" s="281">
        <v>419.06099999999998</v>
      </c>
      <c r="T61" s="281">
        <v>421.31599999999997</v>
      </c>
      <c r="U61" s="281">
        <v>426.637</v>
      </c>
      <c r="V61" s="281">
        <v>446.733</v>
      </c>
      <c r="W61" s="281">
        <v>453.96899999999999</v>
      </c>
      <c r="X61" s="281">
        <v>453.12700000000001</v>
      </c>
      <c r="Y61" s="281">
        <v>464.69400000000002</v>
      </c>
      <c r="Z61" s="281">
        <v>460.87</v>
      </c>
      <c r="AA61" s="281">
        <v>461.41899999999998</v>
      </c>
      <c r="AB61" s="281">
        <v>474.02600000000001</v>
      </c>
      <c r="AC61" s="281">
        <v>497.91500000000002</v>
      </c>
      <c r="AD61" s="281">
        <v>526.12699999999995</v>
      </c>
      <c r="AE61" s="281">
        <v>549.07399999999996</v>
      </c>
      <c r="AF61" s="281">
        <v>555.81799999999998</v>
      </c>
      <c r="AG61" s="281">
        <v>561.04</v>
      </c>
      <c r="AH61" s="281">
        <v>585.27599999999995</v>
      </c>
      <c r="AI61" s="30"/>
    </row>
    <row r="62" spans="1:35" ht="16.5">
      <c r="B62" s="166" t="s">
        <v>436</v>
      </c>
      <c r="C62" s="167"/>
      <c r="D62" s="329"/>
      <c r="E62" s="281">
        <v>330.625</v>
      </c>
      <c r="F62" s="281">
        <v>334.02</v>
      </c>
      <c r="G62" s="281">
        <v>392.03899999999999</v>
      </c>
      <c r="H62" s="281">
        <v>448.447</v>
      </c>
      <c r="I62" s="281">
        <v>537.26700000000005</v>
      </c>
      <c r="J62" s="281">
        <v>548.97400000000005</v>
      </c>
      <c r="K62" s="281">
        <v>606.83399999999995</v>
      </c>
      <c r="L62" s="281">
        <v>749.34100000000001</v>
      </c>
      <c r="M62" s="281">
        <v>769.15200000000004</v>
      </c>
      <c r="N62" s="281">
        <v>828.50300000000004</v>
      </c>
      <c r="O62" s="281">
        <v>843.78700000000003</v>
      </c>
      <c r="P62" s="281">
        <v>826.10500000000002</v>
      </c>
      <c r="Q62" s="281">
        <v>836.87599999999998</v>
      </c>
      <c r="R62" s="281">
        <v>813.49099999999999</v>
      </c>
      <c r="S62" s="281">
        <v>865.702</v>
      </c>
      <c r="T62" s="281">
        <v>907.43799999999999</v>
      </c>
      <c r="U62" s="281">
        <v>900.85</v>
      </c>
      <c r="V62" s="281">
        <v>942.33500000000004</v>
      </c>
      <c r="W62" s="281">
        <v>910.72</v>
      </c>
      <c r="X62" s="281">
        <v>795.15</v>
      </c>
      <c r="Y62" s="281">
        <v>867.976</v>
      </c>
      <c r="Z62" s="281">
        <v>909.01099999999997</v>
      </c>
      <c r="AA62" s="281">
        <v>931.02800000000002</v>
      </c>
      <c r="AB62" s="281">
        <v>970.47500000000002</v>
      </c>
      <c r="AC62" s="281">
        <v>1054.0840000000001</v>
      </c>
      <c r="AD62" s="281">
        <v>1099.345</v>
      </c>
      <c r="AE62" s="281">
        <v>1124.827</v>
      </c>
      <c r="AF62" s="281">
        <v>1178.4079999999999</v>
      </c>
      <c r="AG62" s="281">
        <v>1228.5119999999999</v>
      </c>
      <c r="AH62" s="281">
        <v>1276.1289999999999</v>
      </c>
      <c r="AI62" s="30"/>
    </row>
    <row r="63" spans="1:35" ht="16.5">
      <c r="B63" s="166" t="s">
        <v>437</v>
      </c>
      <c r="C63" s="167"/>
      <c r="D63" s="329"/>
      <c r="E63" s="281">
        <v>270.36799999999999</v>
      </c>
      <c r="F63" s="281">
        <v>329.21600000000001</v>
      </c>
      <c r="G63" s="281">
        <v>389.60700000000003</v>
      </c>
      <c r="H63" s="281">
        <v>477.916</v>
      </c>
      <c r="I63" s="281">
        <v>558.29499999999996</v>
      </c>
      <c r="J63" s="281">
        <v>656.44500000000005</v>
      </c>
      <c r="K63" s="281">
        <v>726.71</v>
      </c>
      <c r="L63" s="281">
        <v>756.93</v>
      </c>
      <c r="M63" s="281">
        <v>806.23199999999997</v>
      </c>
      <c r="N63" s="281">
        <v>826.51700000000005</v>
      </c>
      <c r="O63" s="281">
        <v>868.41600000000005</v>
      </c>
      <c r="P63" s="281">
        <v>876.87800000000004</v>
      </c>
      <c r="Q63" s="281">
        <v>850.58699999999999</v>
      </c>
      <c r="R63" s="281">
        <v>887.16800000000001</v>
      </c>
      <c r="S63" s="281">
        <v>919.90300000000002</v>
      </c>
      <c r="T63" s="281">
        <v>954.83500000000004</v>
      </c>
      <c r="U63" s="281">
        <v>1038.864</v>
      </c>
      <c r="V63" s="281">
        <v>1093.069</v>
      </c>
      <c r="W63" s="281">
        <v>1111.56</v>
      </c>
      <c r="X63" s="281">
        <v>1152.5250000000001</v>
      </c>
      <c r="Y63" s="281">
        <v>1194.384</v>
      </c>
      <c r="Z63" s="281">
        <v>1218.7829999999999</v>
      </c>
      <c r="AA63" s="281">
        <v>1249.3720000000001</v>
      </c>
      <c r="AB63" s="281">
        <v>1296.97</v>
      </c>
      <c r="AC63" s="281">
        <v>1328.01</v>
      </c>
      <c r="AD63" s="281">
        <v>1367.9559999999999</v>
      </c>
      <c r="AE63" s="281">
        <v>1399.2629999999999</v>
      </c>
      <c r="AF63" s="281">
        <v>1437.5809999999999</v>
      </c>
      <c r="AG63" s="281">
        <v>1488.924</v>
      </c>
      <c r="AH63" s="281">
        <v>1552.5260000000001</v>
      </c>
      <c r="AI63" s="30"/>
    </row>
    <row r="64" spans="1:35" ht="16.5">
      <c r="B64" s="166" t="s">
        <v>438</v>
      </c>
      <c r="C64" s="167"/>
      <c r="D64" s="329"/>
      <c r="E64" s="281">
        <v>60.734000000000002</v>
      </c>
      <c r="F64" s="281">
        <v>72.522999999999996</v>
      </c>
      <c r="G64" s="281">
        <v>86.147999999999996</v>
      </c>
      <c r="H64" s="281">
        <v>99.052000000000007</v>
      </c>
      <c r="I64" s="281">
        <v>115.422</v>
      </c>
      <c r="J64" s="281">
        <v>131.66800000000001</v>
      </c>
      <c r="K64" s="281">
        <v>149.274</v>
      </c>
      <c r="L64" s="281">
        <v>164.03899999999999</v>
      </c>
      <c r="M64" s="281">
        <v>177.83699999999999</v>
      </c>
      <c r="N64" s="281">
        <v>189.58600000000001</v>
      </c>
      <c r="O64" s="281">
        <v>197.792</v>
      </c>
      <c r="P64" s="281">
        <v>201.483</v>
      </c>
      <c r="Q64" s="281">
        <v>210.12</v>
      </c>
      <c r="R64" s="281">
        <v>222.732</v>
      </c>
      <c r="S64" s="281">
        <v>234.65</v>
      </c>
      <c r="T64" s="281">
        <v>248.709</v>
      </c>
      <c r="U64" s="281">
        <v>279.03800000000001</v>
      </c>
      <c r="V64" s="281">
        <v>294.23399999999998</v>
      </c>
      <c r="W64" s="281">
        <v>291.56599999999997</v>
      </c>
      <c r="X64" s="281">
        <v>291.77699999999999</v>
      </c>
      <c r="Y64" s="281">
        <v>305.77699999999999</v>
      </c>
      <c r="Z64" s="281">
        <v>313.101</v>
      </c>
      <c r="AA64" s="281">
        <v>324.52600000000001</v>
      </c>
      <c r="AB64" s="281">
        <v>336.78399999999999</v>
      </c>
      <c r="AC64" s="281">
        <v>357.53300000000002</v>
      </c>
      <c r="AD64" s="281">
        <v>369.55500000000001</v>
      </c>
      <c r="AE64" s="281">
        <v>382.04</v>
      </c>
      <c r="AF64" s="281">
        <v>399.21</v>
      </c>
      <c r="AG64" s="281">
        <v>420.29500000000002</v>
      </c>
      <c r="AH64" s="281">
        <v>440.70600000000002</v>
      </c>
      <c r="AI64" s="30"/>
    </row>
    <row r="65" spans="1:36" ht="16.5">
      <c r="B65" s="166" t="s">
        <v>439</v>
      </c>
      <c r="C65" s="167"/>
      <c r="D65" s="329"/>
      <c r="E65" s="281">
        <v>22.47</v>
      </c>
      <c r="F65" s="281">
        <v>26.978999999999999</v>
      </c>
      <c r="G65" s="281">
        <v>31.472000000000001</v>
      </c>
      <c r="H65" s="281">
        <v>36.395000000000003</v>
      </c>
      <c r="I65" s="281">
        <v>43.384999999999998</v>
      </c>
      <c r="J65" s="281">
        <v>49.555</v>
      </c>
      <c r="K65" s="281">
        <v>55.651000000000003</v>
      </c>
      <c r="L65" s="281">
        <v>65.394000000000005</v>
      </c>
      <c r="M65" s="281">
        <v>73.212999999999994</v>
      </c>
      <c r="N65" s="281">
        <v>84.2</v>
      </c>
      <c r="O65" s="281">
        <v>92.347999999999999</v>
      </c>
      <c r="P65" s="281">
        <v>103.708</v>
      </c>
      <c r="Q65" s="281">
        <v>112.101</v>
      </c>
      <c r="R65" s="281">
        <v>115.696</v>
      </c>
      <c r="S65" s="281">
        <v>130.22399999999999</v>
      </c>
      <c r="T65" s="281">
        <v>145.815</v>
      </c>
      <c r="U65" s="281">
        <v>168.70500000000001</v>
      </c>
      <c r="V65" s="281">
        <v>182.05</v>
      </c>
      <c r="W65" s="281">
        <v>192.762</v>
      </c>
      <c r="X65" s="281">
        <v>185.19300000000001</v>
      </c>
      <c r="Y65" s="281">
        <v>197.14500000000001</v>
      </c>
      <c r="Z65" s="281">
        <v>204.79499999999999</v>
      </c>
      <c r="AA65" s="281">
        <v>217.56</v>
      </c>
      <c r="AB65" s="281">
        <v>228.892</v>
      </c>
      <c r="AC65" s="281">
        <v>248.786</v>
      </c>
      <c r="AD65" s="281">
        <v>274.37200000000001</v>
      </c>
      <c r="AE65" s="281">
        <v>294.05900000000003</v>
      </c>
      <c r="AF65" s="281">
        <v>306.577</v>
      </c>
      <c r="AG65" s="281">
        <v>322.30599999999998</v>
      </c>
      <c r="AH65" s="281">
        <v>340.24400000000003</v>
      </c>
      <c r="AI65" s="30"/>
    </row>
    <row r="66" spans="1:36" ht="16.5">
      <c r="B66" s="166" t="s">
        <v>536</v>
      </c>
      <c r="C66" s="167"/>
      <c r="D66" s="329"/>
      <c r="E66" s="281">
        <v>394.88</v>
      </c>
      <c r="F66" s="281">
        <v>452.46300000000002</v>
      </c>
      <c r="G66" s="281">
        <v>488.85599999999999</v>
      </c>
      <c r="H66" s="281">
        <v>528.89</v>
      </c>
      <c r="I66" s="281">
        <v>561.73699999999997</v>
      </c>
      <c r="J66" s="281">
        <v>618.11599999999999</v>
      </c>
      <c r="K66" s="281">
        <v>670.36699999999996</v>
      </c>
      <c r="L66" s="281">
        <v>705.78899999999999</v>
      </c>
      <c r="M66" s="281">
        <v>742.46299999999997</v>
      </c>
      <c r="N66" s="281">
        <v>779.14499999999998</v>
      </c>
      <c r="O66" s="281">
        <v>815.35500000000002</v>
      </c>
      <c r="P66" s="281">
        <v>840.75099999999998</v>
      </c>
      <c r="Q66" s="281">
        <v>843.14099999999996</v>
      </c>
      <c r="R66" s="281">
        <v>883.87</v>
      </c>
      <c r="S66" s="281">
        <v>904.08299999999997</v>
      </c>
      <c r="T66" s="281">
        <v>930.75199999999995</v>
      </c>
      <c r="U66" s="281">
        <v>947.64400000000001</v>
      </c>
      <c r="V66" s="281">
        <v>947.35</v>
      </c>
      <c r="W66" s="281">
        <v>976.33299999999997</v>
      </c>
      <c r="X66" s="281">
        <v>982.94100000000003</v>
      </c>
      <c r="Y66" s="281">
        <v>1022.934</v>
      </c>
      <c r="Z66" s="281">
        <v>1040.5519999999999</v>
      </c>
      <c r="AA66" s="281">
        <v>1060.8869999999999</v>
      </c>
      <c r="AB66" s="281">
        <v>1044.8920000000001</v>
      </c>
      <c r="AC66" s="281">
        <v>1046.4960000000001</v>
      </c>
      <c r="AD66" s="281">
        <v>1039.481</v>
      </c>
      <c r="AE66" s="281">
        <v>1050.4480000000001</v>
      </c>
      <c r="AF66" s="281">
        <v>1052.8510000000001</v>
      </c>
      <c r="AG66" s="281">
        <v>1075.5909999999999</v>
      </c>
      <c r="AH66" s="281">
        <v>1098.94</v>
      </c>
      <c r="AI66" s="30"/>
    </row>
    <row r="67" spans="1:36" ht="16.5">
      <c r="B67" s="166" t="s">
        <v>537</v>
      </c>
      <c r="C67" s="167"/>
      <c r="D67" s="329"/>
      <c r="E67" s="281">
        <v>133.19900000000001</v>
      </c>
      <c r="F67" s="281">
        <v>159.78800000000001</v>
      </c>
      <c r="G67" s="281">
        <v>185.715</v>
      </c>
      <c r="H67" s="281">
        <v>212.64599999999999</v>
      </c>
      <c r="I67" s="281">
        <v>238.44800000000001</v>
      </c>
      <c r="J67" s="281">
        <v>270.10899999999998</v>
      </c>
      <c r="K67" s="281">
        <v>307.62400000000002</v>
      </c>
      <c r="L67" s="281">
        <v>342.87200000000001</v>
      </c>
      <c r="M67" s="281">
        <v>374.029</v>
      </c>
      <c r="N67" s="281">
        <v>403.94499999999999</v>
      </c>
      <c r="O67" s="281">
        <v>430.00299999999999</v>
      </c>
      <c r="P67" s="281">
        <v>493.45</v>
      </c>
      <c r="Q67" s="281">
        <v>528.71</v>
      </c>
      <c r="R67" s="281">
        <v>570.91200000000003</v>
      </c>
      <c r="S67" s="281">
        <v>574.35199999999998</v>
      </c>
      <c r="T67" s="281">
        <v>593.99800000000005</v>
      </c>
      <c r="U67" s="281">
        <v>622.52700000000004</v>
      </c>
      <c r="V67" s="281">
        <v>648.43399999999997</v>
      </c>
      <c r="W67" s="281">
        <v>656.77099999999996</v>
      </c>
      <c r="X67" s="281">
        <v>670.73699999999997</v>
      </c>
      <c r="Y67" s="281">
        <v>679.63400000000001</v>
      </c>
      <c r="Z67" s="281">
        <v>695.02700000000004</v>
      </c>
      <c r="AA67" s="281">
        <v>726.98400000000004</v>
      </c>
      <c r="AB67" s="281">
        <v>727.67899999999997</v>
      </c>
      <c r="AC67" s="281">
        <v>736.31500000000005</v>
      </c>
      <c r="AD67" s="281">
        <v>739.55</v>
      </c>
      <c r="AE67" s="281">
        <v>739.35500000000002</v>
      </c>
      <c r="AF67" s="281">
        <v>735.87800000000004</v>
      </c>
      <c r="AG67" s="281">
        <v>747.42499999999995</v>
      </c>
      <c r="AH67" s="281">
        <v>745.42399999999998</v>
      </c>
      <c r="AI67" s="30"/>
    </row>
    <row r="68" spans="1:36" ht="16.5">
      <c r="B68" s="166" t="s">
        <v>538</v>
      </c>
      <c r="C68" s="167"/>
      <c r="D68" s="329"/>
      <c r="E68" s="281">
        <v>69.070999999999998</v>
      </c>
      <c r="F68" s="281">
        <v>89.664000000000001</v>
      </c>
      <c r="G68" s="281">
        <v>103.93</v>
      </c>
      <c r="H68" s="281">
        <v>116.77200000000001</v>
      </c>
      <c r="I68" s="281">
        <v>130.053</v>
      </c>
      <c r="J68" s="281">
        <v>153.86699999999999</v>
      </c>
      <c r="K68" s="281">
        <v>174.709</v>
      </c>
      <c r="L68" s="281">
        <v>195.78399999999999</v>
      </c>
      <c r="M68" s="281">
        <v>222.51300000000001</v>
      </c>
      <c r="N68" s="281">
        <v>243.792</v>
      </c>
      <c r="O68" s="281">
        <v>263.64400000000001</v>
      </c>
      <c r="P68" s="281">
        <v>282.39600000000002</v>
      </c>
      <c r="Q68" s="281">
        <v>299.16800000000001</v>
      </c>
      <c r="R68" s="281">
        <v>305.22199999999998</v>
      </c>
      <c r="S68" s="281">
        <v>316.96600000000001</v>
      </c>
      <c r="T68" s="281">
        <v>332.37200000000001</v>
      </c>
      <c r="U68" s="281">
        <v>355.07499999999999</v>
      </c>
      <c r="V68" s="281">
        <v>363.99299999999999</v>
      </c>
      <c r="W68" s="281">
        <v>371.12400000000002</v>
      </c>
      <c r="X68" s="281">
        <v>385.15499999999997</v>
      </c>
      <c r="Y68" s="281">
        <v>393.69</v>
      </c>
      <c r="Z68" s="281">
        <v>411.78199999999998</v>
      </c>
      <c r="AA68" s="281">
        <v>417.86799999999999</v>
      </c>
      <c r="AB68" s="281">
        <v>435.589</v>
      </c>
      <c r="AC68" s="281">
        <v>458.44200000000001</v>
      </c>
      <c r="AD68" s="281">
        <v>480.79300000000001</v>
      </c>
      <c r="AE68" s="281">
        <v>512.02300000000002</v>
      </c>
      <c r="AF68" s="281">
        <v>530.28200000000004</v>
      </c>
      <c r="AG68" s="281">
        <v>553.04300000000001</v>
      </c>
      <c r="AH68" s="281">
        <v>587.18200000000002</v>
      </c>
      <c r="AI68" s="30"/>
    </row>
    <row r="69" spans="1:36" ht="16.5">
      <c r="B69" s="166" t="s">
        <v>539</v>
      </c>
      <c r="C69" s="167"/>
      <c r="D69" s="329"/>
      <c r="E69" s="281">
        <v>29.911999999999999</v>
      </c>
      <c r="F69" s="281">
        <v>33.966999999999999</v>
      </c>
      <c r="G69" s="281">
        <v>40.186</v>
      </c>
      <c r="H69" s="281">
        <v>45.835999999999999</v>
      </c>
      <c r="I69" s="281">
        <v>50.68</v>
      </c>
      <c r="J69" s="281">
        <v>57.49</v>
      </c>
      <c r="K69" s="281">
        <v>63.712000000000003</v>
      </c>
      <c r="L69" s="281">
        <v>68.885999999999996</v>
      </c>
      <c r="M69" s="281">
        <v>76.864999999999995</v>
      </c>
      <c r="N69" s="281">
        <v>80.536000000000001</v>
      </c>
      <c r="O69" s="281">
        <v>84.054000000000002</v>
      </c>
      <c r="P69" s="281">
        <v>89.498999999999995</v>
      </c>
      <c r="Q69" s="281">
        <v>92.138999999999996</v>
      </c>
      <c r="R69" s="281">
        <v>94.587999999999994</v>
      </c>
      <c r="S69" s="281">
        <v>95.668999999999997</v>
      </c>
      <c r="T69" s="281">
        <v>97.564999999999998</v>
      </c>
      <c r="U69" s="281">
        <v>103.355</v>
      </c>
      <c r="V69" s="281">
        <v>108.726</v>
      </c>
      <c r="W69" s="281">
        <v>111.53400000000001</v>
      </c>
      <c r="X69" s="281">
        <v>115.866</v>
      </c>
      <c r="Y69" s="281">
        <v>120.292</v>
      </c>
      <c r="Z69" s="281">
        <v>123.45699999999999</v>
      </c>
      <c r="AA69" s="281">
        <v>126.926</v>
      </c>
      <c r="AB69" s="281">
        <v>131.732</v>
      </c>
      <c r="AC69" s="281">
        <v>135.76</v>
      </c>
      <c r="AD69" s="281">
        <v>140.459</v>
      </c>
      <c r="AE69" s="281">
        <v>141.09</v>
      </c>
      <c r="AF69" s="281">
        <v>147.89599999999999</v>
      </c>
      <c r="AG69" s="281">
        <v>153.667</v>
      </c>
      <c r="AH69" s="281">
        <v>162.93799999999999</v>
      </c>
      <c r="AI69" s="30"/>
    </row>
    <row r="70" spans="1:36" ht="16.5">
      <c r="B70" s="166" t="s">
        <v>540</v>
      </c>
      <c r="C70" s="167"/>
      <c r="D70" s="329"/>
      <c r="E70" s="281">
        <v>100.91200000000001</v>
      </c>
      <c r="F70" s="281">
        <v>113.468</v>
      </c>
      <c r="G70" s="281">
        <v>116.98399999999999</v>
      </c>
      <c r="H70" s="281">
        <v>127.592</v>
      </c>
      <c r="I70" s="281">
        <v>151.92599999999999</v>
      </c>
      <c r="J70" s="281">
        <v>161.45599999999999</v>
      </c>
      <c r="K70" s="281">
        <v>188.99199999999999</v>
      </c>
      <c r="L70" s="281">
        <v>200.03800000000001</v>
      </c>
      <c r="M70" s="281">
        <v>232.47200000000001</v>
      </c>
      <c r="N70" s="281">
        <v>236.929</v>
      </c>
      <c r="O70" s="281">
        <v>258.06400000000002</v>
      </c>
      <c r="P70" s="281">
        <v>276.86099999999999</v>
      </c>
      <c r="Q70" s="281">
        <v>294.05099999999999</v>
      </c>
      <c r="R70" s="281">
        <v>296.89600000000002</v>
      </c>
      <c r="S70" s="281">
        <v>308.79000000000002</v>
      </c>
      <c r="T70" s="281">
        <v>327.351</v>
      </c>
      <c r="U70" s="281">
        <v>347.16199999999998</v>
      </c>
      <c r="V70" s="281">
        <v>348.30500000000001</v>
      </c>
      <c r="W70" s="281">
        <v>356.20800000000003</v>
      </c>
      <c r="X70" s="281">
        <v>360.38299999999998</v>
      </c>
      <c r="Y70" s="281">
        <v>372.57900000000001</v>
      </c>
      <c r="Z70" s="281">
        <v>379.29399999999998</v>
      </c>
      <c r="AA70" s="281">
        <v>391.00400000000002</v>
      </c>
      <c r="AB70" s="281">
        <v>398.21300000000002</v>
      </c>
      <c r="AC70" s="281">
        <v>420.322</v>
      </c>
      <c r="AD70" s="281">
        <v>426.22199999999998</v>
      </c>
      <c r="AE70" s="281">
        <v>430.35</v>
      </c>
      <c r="AF70" s="281">
        <v>442.72300000000001</v>
      </c>
      <c r="AG70" s="281">
        <v>462.88299999999998</v>
      </c>
      <c r="AH70" s="281">
        <v>475.36599999999999</v>
      </c>
      <c r="AI70" s="30"/>
    </row>
    <row r="71" spans="1:36" ht="16.5">
      <c r="A71" s="124"/>
      <c r="B71" s="164" t="s">
        <v>524</v>
      </c>
      <c r="C71" s="125"/>
      <c r="D71" s="168"/>
      <c r="E71" s="282">
        <v>1487.6120000000001</v>
      </c>
      <c r="F71" s="282">
        <v>1581.6769999999999</v>
      </c>
      <c r="G71" s="282">
        <v>1676.1079999999999</v>
      </c>
      <c r="H71" s="282">
        <v>1765.076</v>
      </c>
      <c r="I71" s="282">
        <v>1882.934</v>
      </c>
      <c r="J71" s="282">
        <v>1984.7629999999999</v>
      </c>
      <c r="K71" s="282">
        <v>2080.6689999999999</v>
      </c>
      <c r="L71" s="282">
        <v>2204.7089999999998</v>
      </c>
      <c r="M71" s="282">
        <v>2253.9569999999999</v>
      </c>
      <c r="N71" s="282">
        <v>2402.1999999999998</v>
      </c>
      <c r="O71" s="282">
        <v>2566.1350000000002</v>
      </c>
      <c r="P71" s="282">
        <v>2384.6759999999999</v>
      </c>
      <c r="Q71" s="282">
        <v>2634.89</v>
      </c>
      <c r="R71" s="282">
        <v>2885.0349999999999</v>
      </c>
      <c r="S71" s="282">
        <v>3200.8620000000001</v>
      </c>
      <c r="T71" s="282">
        <v>3454.2139999999999</v>
      </c>
      <c r="U71" s="282">
        <v>3706.2429999999999</v>
      </c>
      <c r="V71" s="282">
        <v>4175.375</v>
      </c>
      <c r="W71" s="282">
        <v>4186.3900000000003</v>
      </c>
      <c r="X71" s="282">
        <v>4080.768</v>
      </c>
      <c r="Y71" s="282">
        <v>4957.4129999999996</v>
      </c>
      <c r="Z71" s="282">
        <v>5248.3779999999997</v>
      </c>
      <c r="AA71" s="282">
        <v>5491.8440000000001</v>
      </c>
      <c r="AB71" s="282">
        <v>5658.3639999999996</v>
      </c>
      <c r="AC71" s="282">
        <v>6183.0339999999997</v>
      </c>
      <c r="AD71" s="282">
        <v>6238.9179999999997</v>
      </c>
      <c r="AE71" s="282">
        <v>6472.1130000000003</v>
      </c>
      <c r="AF71" s="282">
        <v>6779.5360000000001</v>
      </c>
      <c r="AG71" s="282">
        <v>6952.6360000000004</v>
      </c>
      <c r="AH71" s="282">
        <v>7063.3050000000003</v>
      </c>
      <c r="AJ71" s="30"/>
    </row>
    <row r="72" spans="1:36" ht="16.5">
      <c r="B72" s="166" t="s">
        <v>543</v>
      </c>
      <c r="C72" s="167"/>
      <c r="D72" s="333" t="s">
        <v>189</v>
      </c>
      <c r="E72" s="283">
        <v>1080.566</v>
      </c>
      <c r="F72" s="283">
        <v>1143.846</v>
      </c>
      <c r="G72" s="283">
        <v>1203.8599999999999</v>
      </c>
      <c r="H72" s="283">
        <v>1253.998</v>
      </c>
      <c r="I72" s="283">
        <v>1336.384</v>
      </c>
      <c r="J72" s="283">
        <v>1418.2329999999999</v>
      </c>
      <c r="K72" s="283">
        <v>1508.1189999999999</v>
      </c>
      <c r="L72" s="283">
        <v>1615.7909999999999</v>
      </c>
      <c r="M72" s="283">
        <v>1650.751</v>
      </c>
      <c r="N72" s="283">
        <v>1789.2380000000001</v>
      </c>
      <c r="O72" s="283">
        <v>1952.729</v>
      </c>
      <c r="P72" s="283">
        <v>1818.6869999999999</v>
      </c>
      <c r="Q72" s="283">
        <v>2036.3</v>
      </c>
      <c r="R72" s="283">
        <v>2270.0990000000002</v>
      </c>
      <c r="S72" s="283">
        <v>2534.259</v>
      </c>
      <c r="T72" s="283">
        <v>2757.35</v>
      </c>
      <c r="U72" s="283">
        <v>2977.3240000000001</v>
      </c>
      <c r="V72" s="283">
        <v>3415.5329999999999</v>
      </c>
      <c r="W72" s="283">
        <v>3457.87</v>
      </c>
      <c r="X72" s="283">
        <v>3388.64</v>
      </c>
      <c r="Y72" s="283">
        <v>4178.9750000000004</v>
      </c>
      <c r="Z72" s="283">
        <v>4455.527</v>
      </c>
      <c r="AA72" s="283">
        <v>4694.1270000000004</v>
      </c>
      <c r="AB72" s="283">
        <v>4853.1270000000004</v>
      </c>
      <c r="AC72" s="283">
        <v>5363.75</v>
      </c>
      <c r="AD72" s="283">
        <v>5435.8220000000001</v>
      </c>
      <c r="AE72" s="283">
        <v>5655.7060000000001</v>
      </c>
      <c r="AF72" s="283">
        <v>5963.1260000000002</v>
      </c>
      <c r="AG72" s="283">
        <v>6116.7780000000002</v>
      </c>
      <c r="AH72" s="283">
        <v>6196.9830000000002</v>
      </c>
      <c r="AI72" s="92" t="s">
        <v>101</v>
      </c>
      <c r="AJ72" s="334" t="s">
        <v>101</v>
      </c>
    </row>
    <row r="73" spans="1:36" ht="16.5">
      <c r="B73" s="169" t="s">
        <v>541</v>
      </c>
      <c r="C73" s="167"/>
      <c r="D73" s="333"/>
      <c r="E73" s="283">
        <v>169.15700000000001</v>
      </c>
      <c r="F73" s="283">
        <v>172.44900000000001</v>
      </c>
      <c r="G73" s="283">
        <v>182.881</v>
      </c>
      <c r="H73" s="283">
        <v>185.75299999999999</v>
      </c>
      <c r="I73" s="283">
        <v>197.51599999999999</v>
      </c>
      <c r="J73" s="283">
        <v>200.24700000000001</v>
      </c>
      <c r="K73" s="283">
        <v>204.51499999999999</v>
      </c>
      <c r="L73" s="283">
        <v>194.09200000000001</v>
      </c>
      <c r="M73" s="283">
        <v>190.09</v>
      </c>
      <c r="N73" s="283">
        <v>190.33799999999999</v>
      </c>
      <c r="O73" s="283">
        <v>195.27099999999999</v>
      </c>
      <c r="P73" s="283">
        <v>205.16200000000001</v>
      </c>
      <c r="Q73" s="283">
        <v>166.71700000000001</v>
      </c>
      <c r="R73" s="283">
        <v>169.387</v>
      </c>
      <c r="S73" s="283">
        <v>168.65899999999999</v>
      </c>
      <c r="T73" s="283">
        <v>172.155</v>
      </c>
      <c r="U73" s="283">
        <v>170.15299999999999</v>
      </c>
      <c r="V73" s="283">
        <v>180.214</v>
      </c>
      <c r="W73" s="283">
        <v>182.96600000000001</v>
      </c>
      <c r="X73" s="283">
        <v>187.738</v>
      </c>
      <c r="Y73" s="283">
        <v>196.417</v>
      </c>
      <c r="Z73" s="283">
        <v>208.48599999999999</v>
      </c>
      <c r="AA73" s="283">
        <v>216.292</v>
      </c>
      <c r="AB73" s="283">
        <v>212.61099999999999</v>
      </c>
      <c r="AC73" s="283">
        <v>215.12100000000001</v>
      </c>
      <c r="AD73" s="283">
        <v>213.70699999999999</v>
      </c>
      <c r="AE73" s="283">
        <v>229.30799999999999</v>
      </c>
      <c r="AF73" s="283">
        <v>241.012</v>
      </c>
      <c r="AG73" s="283">
        <v>239.29599999999999</v>
      </c>
      <c r="AH73" s="283">
        <v>245.53200000000001</v>
      </c>
      <c r="AJ73" s="334"/>
    </row>
    <row r="74" spans="1:36" ht="16.5">
      <c r="B74" s="169" t="s">
        <v>542</v>
      </c>
      <c r="C74" s="167"/>
      <c r="D74" s="333"/>
      <c r="E74" s="283">
        <v>434.07600000000002</v>
      </c>
      <c r="F74" s="283">
        <v>431.19</v>
      </c>
      <c r="G74" s="283">
        <v>371.98700000000002</v>
      </c>
      <c r="H74" s="283">
        <v>338.05700000000002</v>
      </c>
      <c r="I74" s="283">
        <v>307.58199999999999</v>
      </c>
      <c r="J74" s="283">
        <v>285.76100000000002</v>
      </c>
      <c r="K74" s="283">
        <v>283.08</v>
      </c>
      <c r="L74" s="283">
        <v>277.779</v>
      </c>
      <c r="M74" s="283">
        <v>274.10300000000001</v>
      </c>
      <c r="N74" s="283">
        <v>273.51900000000001</v>
      </c>
      <c r="O74" s="283">
        <v>263.77199999999999</v>
      </c>
      <c r="P74" s="283">
        <v>233.114</v>
      </c>
      <c r="Q74" s="283">
        <v>238.58600000000001</v>
      </c>
      <c r="R74" s="283">
        <v>222.83699999999999</v>
      </c>
      <c r="S74" s="283">
        <v>218.548</v>
      </c>
      <c r="T74" s="283">
        <v>192.75899999999999</v>
      </c>
      <c r="U74" s="283">
        <v>184.827</v>
      </c>
      <c r="V74" s="283">
        <v>187.13900000000001</v>
      </c>
      <c r="W74" s="283">
        <v>173.87700000000001</v>
      </c>
      <c r="X74" s="283">
        <v>154.33199999999999</v>
      </c>
      <c r="Y74" s="283">
        <v>181.11600000000001</v>
      </c>
      <c r="Z74" s="283">
        <v>172.399</v>
      </c>
      <c r="AA74" s="283">
        <v>164.84899999999999</v>
      </c>
      <c r="AB74" s="283">
        <v>170.346</v>
      </c>
      <c r="AC74" s="283">
        <v>173.47499999999999</v>
      </c>
      <c r="AD74" s="283">
        <v>168.60499999999999</v>
      </c>
      <c r="AE74" s="283">
        <v>165.00399999999999</v>
      </c>
      <c r="AF74" s="283">
        <v>168.56200000000001</v>
      </c>
      <c r="AG74" s="283">
        <v>167.31399999999999</v>
      </c>
      <c r="AH74" s="283">
        <v>159.779</v>
      </c>
      <c r="AJ74" s="334"/>
    </row>
    <row r="75" spans="1:36" ht="16.5">
      <c r="B75" s="169" t="s">
        <v>132</v>
      </c>
      <c r="C75" s="167"/>
      <c r="D75" s="333"/>
      <c r="E75" s="283">
        <v>25.306000000000001</v>
      </c>
      <c r="F75" s="283">
        <v>27.007999999999999</v>
      </c>
      <c r="G75" s="283">
        <v>25.565000000000001</v>
      </c>
      <c r="H75" s="283">
        <v>23.783000000000001</v>
      </c>
      <c r="I75" s="283">
        <v>19.401</v>
      </c>
      <c r="J75" s="283">
        <v>16.294</v>
      </c>
      <c r="K75" s="283">
        <v>15.718</v>
      </c>
      <c r="L75" s="283">
        <v>15.548</v>
      </c>
      <c r="M75" s="283">
        <v>14.385999999999999</v>
      </c>
      <c r="N75" s="283">
        <v>14.786</v>
      </c>
      <c r="O75" s="283">
        <v>14.186999999999999</v>
      </c>
      <c r="P75" s="283">
        <v>14.757</v>
      </c>
      <c r="Q75" s="283">
        <v>13.906000000000001</v>
      </c>
      <c r="R75" s="283">
        <v>13.502000000000001</v>
      </c>
      <c r="S75" s="283">
        <v>15.622999999999999</v>
      </c>
      <c r="T75" s="283">
        <v>14.032999999999999</v>
      </c>
      <c r="U75" s="283">
        <v>15.221</v>
      </c>
      <c r="V75" s="283">
        <v>14.755000000000001</v>
      </c>
      <c r="W75" s="283">
        <v>13.057</v>
      </c>
      <c r="X75" s="283">
        <v>10.327999999999999</v>
      </c>
      <c r="Y75" s="283">
        <v>11.834</v>
      </c>
      <c r="Z75" s="283">
        <v>12.29</v>
      </c>
      <c r="AA75" s="283">
        <v>12.462999999999999</v>
      </c>
      <c r="AB75" s="283">
        <v>12.693</v>
      </c>
      <c r="AC75" s="283">
        <v>12.238</v>
      </c>
      <c r="AD75" s="283">
        <v>11.909000000000001</v>
      </c>
      <c r="AE75" s="283">
        <v>12.314</v>
      </c>
      <c r="AF75" s="283">
        <v>12.481999999999999</v>
      </c>
      <c r="AG75" s="283">
        <v>13.002000000000001</v>
      </c>
      <c r="AH75" s="283">
        <v>12.361000000000001</v>
      </c>
      <c r="AJ75" s="334"/>
    </row>
    <row r="76" spans="1:36" ht="16.5">
      <c r="B76" s="169" t="s">
        <v>545</v>
      </c>
      <c r="C76" s="167"/>
      <c r="D76" s="333"/>
      <c r="E76" s="283">
        <v>35.091000000000001</v>
      </c>
      <c r="F76" s="283">
        <v>32.853999999999999</v>
      </c>
      <c r="G76" s="283">
        <v>31.009</v>
      </c>
      <c r="H76" s="283">
        <v>29.175999999999998</v>
      </c>
      <c r="I76" s="283">
        <v>30.981000000000002</v>
      </c>
      <c r="J76" s="283">
        <v>33.191000000000003</v>
      </c>
      <c r="K76" s="283">
        <v>34.816000000000003</v>
      </c>
      <c r="L76" s="283">
        <v>36.146999999999998</v>
      </c>
      <c r="M76" s="283">
        <v>35.853999999999999</v>
      </c>
      <c r="N76" s="283">
        <v>37.773000000000003</v>
      </c>
      <c r="O76" s="283">
        <v>39.026000000000003</v>
      </c>
      <c r="P76" s="283">
        <v>36.274000000000001</v>
      </c>
      <c r="Q76" s="283">
        <v>43.8</v>
      </c>
      <c r="R76" s="283">
        <v>46.646000000000001</v>
      </c>
      <c r="S76" s="283">
        <v>48.695999999999998</v>
      </c>
      <c r="T76" s="283">
        <v>48.564999999999998</v>
      </c>
      <c r="U76" s="283">
        <v>48.228999999999999</v>
      </c>
      <c r="V76" s="283">
        <v>52.51</v>
      </c>
      <c r="W76" s="283">
        <v>48.246000000000002</v>
      </c>
      <c r="X76" s="283">
        <v>44.548999999999999</v>
      </c>
      <c r="Y76" s="283">
        <v>47.542000000000002</v>
      </c>
      <c r="Z76" s="283">
        <v>45.146000000000001</v>
      </c>
      <c r="AA76" s="283">
        <v>47.23</v>
      </c>
      <c r="AB76" s="283">
        <v>48.56</v>
      </c>
      <c r="AC76" s="283">
        <v>53.65</v>
      </c>
      <c r="AD76" s="283">
        <v>52.088000000000001</v>
      </c>
      <c r="AE76" s="283">
        <v>53.037999999999997</v>
      </c>
      <c r="AF76" s="283">
        <v>53.122</v>
      </c>
      <c r="AG76" s="283">
        <v>54</v>
      </c>
      <c r="AH76" s="283">
        <v>52.564999999999998</v>
      </c>
      <c r="AJ76" s="334"/>
    </row>
    <row r="77" spans="1:36" ht="16.5">
      <c r="B77" s="169" t="s">
        <v>546</v>
      </c>
      <c r="C77" s="167"/>
      <c r="D77" s="333"/>
      <c r="E77" s="284">
        <v>17.693999999999999</v>
      </c>
      <c r="F77" s="284">
        <v>17.783000000000001</v>
      </c>
      <c r="G77" s="284">
        <v>19.925000000000001</v>
      </c>
      <c r="H77" s="284">
        <v>20.786999999999999</v>
      </c>
      <c r="I77" s="284">
        <v>20.849</v>
      </c>
      <c r="J77" s="284">
        <v>20.375</v>
      </c>
      <c r="K77" s="284">
        <v>20.545000000000002</v>
      </c>
      <c r="L77" s="284">
        <v>21.605</v>
      </c>
      <c r="M77" s="284">
        <v>25.132999999999999</v>
      </c>
      <c r="N77" s="284">
        <v>25.664000000000001</v>
      </c>
      <c r="O77" s="284">
        <v>26.443999999999999</v>
      </c>
      <c r="P77" s="284">
        <v>25.225999999999999</v>
      </c>
      <c r="Q77" s="284">
        <v>28.157</v>
      </c>
      <c r="R77" s="284">
        <v>34.792999999999999</v>
      </c>
      <c r="S77" s="284">
        <v>37.767000000000003</v>
      </c>
      <c r="T77" s="284">
        <v>43.71</v>
      </c>
      <c r="U77" s="284">
        <v>46.109000000000002</v>
      </c>
      <c r="V77" s="284">
        <v>47.805999999999997</v>
      </c>
      <c r="W77" s="284">
        <v>50.926000000000002</v>
      </c>
      <c r="X77" s="284">
        <v>36.658999999999999</v>
      </c>
      <c r="Y77" s="284">
        <v>44.357999999999997</v>
      </c>
      <c r="Z77" s="284">
        <v>46.430999999999997</v>
      </c>
      <c r="AA77" s="284">
        <v>44.823999999999998</v>
      </c>
      <c r="AB77" s="284">
        <v>43.509</v>
      </c>
      <c r="AC77" s="284">
        <v>43.186999999999998</v>
      </c>
      <c r="AD77" s="284">
        <v>42.805999999999997</v>
      </c>
      <c r="AE77" s="284">
        <v>45.021999999999998</v>
      </c>
      <c r="AF77" s="284">
        <v>44.347000000000001</v>
      </c>
      <c r="AG77" s="284">
        <v>44.137999999999998</v>
      </c>
      <c r="AH77" s="284">
        <v>38.383000000000003</v>
      </c>
      <c r="AJ77" s="334"/>
    </row>
    <row r="78" spans="1:36" ht="16.5">
      <c r="B78" s="170" t="s">
        <v>448</v>
      </c>
      <c r="C78" s="167"/>
      <c r="D78" s="333"/>
      <c r="E78" s="284">
        <v>52.784999999999997</v>
      </c>
      <c r="F78" s="284">
        <v>50.637</v>
      </c>
      <c r="G78" s="284">
        <v>50.933999999999997</v>
      </c>
      <c r="H78" s="284">
        <v>49.962999999999994</v>
      </c>
      <c r="I78" s="284">
        <v>51.83</v>
      </c>
      <c r="J78" s="284">
        <v>53.566000000000003</v>
      </c>
      <c r="K78" s="284">
        <v>55.361000000000004</v>
      </c>
      <c r="L78" s="284">
        <v>57.751999999999995</v>
      </c>
      <c r="M78" s="284">
        <v>60.986999999999995</v>
      </c>
      <c r="N78" s="284">
        <v>63.437000000000005</v>
      </c>
      <c r="O78" s="284">
        <v>65.47</v>
      </c>
      <c r="P78" s="284">
        <v>61.5</v>
      </c>
      <c r="Q78" s="284">
        <v>71.956999999999994</v>
      </c>
      <c r="R78" s="284">
        <v>81.438999999999993</v>
      </c>
      <c r="S78" s="284">
        <v>86.462999999999994</v>
      </c>
      <c r="T78" s="284">
        <v>92.275000000000006</v>
      </c>
      <c r="U78" s="284">
        <v>94.337999999999994</v>
      </c>
      <c r="V78" s="284">
        <v>100.316</v>
      </c>
      <c r="W78" s="284">
        <v>99.171999999999997</v>
      </c>
      <c r="X78" s="284">
        <v>81.207999999999998</v>
      </c>
      <c r="Y78" s="284">
        <v>91.9</v>
      </c>
      <c r="Z78" s="284">
        <v>91.576999999999998</v>
      </c>
      <c r="AA78" s="284">
        <v>92.054000000000002</v>
      </c>
      <c r="AB78" s="284">
        <v>92.069000000000003</v>
      </c>
      <c r="AC78" s="284">
        <v>96.836999999999989</v>
      </c>
      <c r="AD78" s="284">
        <v>94.894000000000005</v>
      </c>
      <c r="AE78" s="284">
        <v>98.06</v>
      </c>
      <c r="AF78" s="284">
        <v>97.468999999999994</v>
      </c>
      <c r="AG78" s="284">
        <v>98.138000000000005</v>
      </c>
      <c r="AH78" s="284">
        <v>90.948000000000008</v>
      </c>
      <c r="AJ78" s="334"/>
    </row>
    <row r="79" spans="1:36" ht="16.5">
      <c r="B79" s="169" t="s">
        <v>547</v>
      </c>
      <c r="C79" s="167"/>
      <c r="D79" s="333"/>
      <c r="E79" s="284">
        <v>127.307</v>
      </c>
      <c r="F79" s="284">
        <v>124.04</v>
      </c>
      <c r="G79" s="284">
        <v>128.779</v>
      </c>
      <c r="H79" s="284">
        <v>148.51</v>
      </c>
      <c r="I79" s="284">
        <v>148.79300000000001</v>
      </c>
      <c r="J79" s="284">
        <v>172.417</v>
      </c>
      <c r="K79" s="284">
        <v>183.136</v>
      </c>
      <c r="L79" s="284">
        <v>198.28299999999999</v>
      </c>
      <c r="M79" s="284">
        <v>204.136</v>
      </c>
      <c r="N79" s="284">
        <v>214.14699999999999</v>
      </c>
      <c r="O79" s="284">
        <v>227.952</v>
      </c>
      <c r="P79" s="284">
        <v>254.29300000000001</v>
      </c>
      <c r="Q79" s="284">
        <v>250.22800000000001</v>
      </c>
      <c r="R79" s="284">
        <v>274.99900000000002</v>
      </c>
      <c r="S79" s="284">
        <v>315.899</v>
      </c>
      <c r="T79" s="284">
        <v>352.84699999999998</v>
      </c>
      <c r="U79" s="284">
        <v>336.66500000000002</v>
      </c>
      <c r="V79" s="284">
        <v>347.709</v>
      </c>
      <c r="W79" s="284">
        <v>302.25799999999998</v>
      </c>
      <c r="X79" s="284">
        <v>310.04700000000003</v>
      </c>
      <c r="Y79" s="284">
        <v>319.44600000000003</v>
      </c>
      <c r="Z79" s="284">
        <v>328.70499999999998</v>
      </c>
      <c r="AA79" s="284">
        <v>259.70400000000001</v>
      </c>
      <c r="AB79" s="284">
        <v>258.46499999999997</v>
      </c>
      <c r="AC79" s="284">
        <v>237.21199999999999</v>
      </c>
      <c r="AD79" s="284">
        <v>219.16800000000001</v>
      </c>
      <c r="AE79" s="284">
        <v>196.40799999999999</v>
      </c>
      <c r="AF79" s="284">
        <v>193.61</v>
      </c>
      <c r="AG79" s="284">
        <v>203.46100000000001</v>
      </c>
      <c r="AH79" s="284">
        <v>194.499</v>
      </c>
      <c r="AJ79" s="334"/>
    </row>
    <row r="80" spans="1:36" ht="16.5">
      <c r="B80" s="169" t="s">
        <v>134</v>
      </c>
      <c r="C80" s="167"/>
      <c r="D80" s="333"/>
      <c r="E80" s="284">
        <v>88.027000000000001</v>
      </c>
      <c r="F80" s="284">
        <v>93.893000000000001</v>
      </c>
      <c r="G80" s="284">
        <v>103.167</v>
      </c>
      <c r="H80" s="284">
        <v>112.82899999999999</v>
      </c>
      <c r="I80" s="284">
        <v>135.149</v>
      </c>
      <c r="J80" s="284">
        <v>144.39500000000001</v>
      </c>
      <c r="K80" s="284">
        <v>158.91900000000001</v>
      </c>
      <c r="L80" s="284">
        <v>170.30799999999999</v>
      </c>
      <c r="M80" s="284">
        <v>167.357</v>
      </c>
      <c r="N80" s="284">
        <v>183.77600000000001</v>
      </c>
      <c r="O80" s="284">
        <v>191.43299999999999</v>
      </c>
      <c r="P80" s="284">
        <v>188.351</v>
      </c>
      <c r="Q80" s="284">
        <v>211.453</v>
      </c>
      <c r="R80" s="284">
        <v>225.245</v>
      </c>
      <c r="S80" s="284">
        <v>246.19800000000001</v>
      </c>
      <c r="T80" s="284">
        <v>259.904</v>
      </c>
      <c r="U80" s="284">
        <v>279.36500000000001</v>
      </c>
      <c r="V80" s="284">
        <v>326.41300000000001</v>
      </c>
      <c r="W80" s="284">
        <v>303.07600000000002</v>
      </c>
      <c r="X80" s="284">
        <v>329.78</v>
      </c>
      <c r="Y80" s="284">
        <v>380.80099999999999</v>
      </c>
      <c r="Z80" s="284">
        <v>365.98500000000001</v>
      </c>
      <c r="AA80" s="284">
        <v>405.02600000000001</v>
      </c>
      <c r="AB80" s="284">
        <v>439.43900000000002</v>
      </c>
      <c r="AC80" s="284">
        <v>451.51600000000002</v>
      </c>
      <c r="AD80" s="284">
        <v>492.048</v>
      </c>
      <c r="AE80" s="284">
        <v>511.52800000000002</v>
      </c>
      <c r="AF80" s="284">
        <v>534.399</v>
      </c>
      <c r="AG80" s="284">
        <v>543.55499999999995</v>
      </c>
      <c r="AH80" s="284">
        <v>529.82600000000002</v>
      </c>
      <c r="AJ80" s="334"/>
    </row>
    <row r="81" spans="1:36" ht="16.5">
      <c r="B81" s="169" t="s">
        <v>449</v>
      </c>
      <c r="C81" s="167"/>
      <c r="D81" s="333"/>
      <c r="E81" s="284">
        <v>137.78399999999999</v>
      </c>
      <c r="F81" s="284">
        <v>146.029</v>
      </c>
      <c r="G81" s="284">
        <v>159.91</v>
      </c>
      <c r="H81" s="284">
        <v>153.46899999999999</v>
      </c>
      <c r="I81" s="284">
        <v>159.88300000000001</v>
      </c>
      <c r="J81" s="284">
        <v>152.77000000000001</v>
      </c>
      <c r="K81" s="284">
        <v>163.11099999999999</v>
      </c>
      <c r="L81" s="284">
        <v>164.50800000000001</v>
      </c>
      <c r="M81" s="284">
        <v>157.53299999999999</v>
      </c>
      <c r="N81" s="284">
        <v>162.09</v>
      </c>
      <c r="O81" s="284">
        <v>159.58500000000001</v>
      </c>
      <c r="P81" s="284">
        <v>140.87299999999999</v>
      </c>
      <c r="Q81" s="284">
        <v>154.46299999999999</v>
      </c>
      <c r="R81" s="284">
        <v>158.499</v>
      </c>
      <c r="S81" s="284">
        <v>168.52500000000001</v>
      </c>
      <c r="T81" s="284">
        <v>172.02</v>
      </c>
      <c r="U81" s="284">
        <v>162.52000000000001</v>
      </c>
      <c r="V81" s="284">
        <v>170.16</v>
      </c>
      <c r="W81" s="284">
        <v>161.083</v>
      </c>
      <c r="X81" s="284">
        <v>136.70400000000001</v>
      </c>
      <c r="Y81" s="284">
        <v>168.54400000000001</v>
      </c>
      <c r="Z81" s="284">
        <v>174.404</v>
      </c>
      <c r="AA81" s="284">
        <v>172.31899999999999</v>
      </c>
      <c r="AB81" s="284">
        <v>174.40799999999999</v>
      </c>
      <c r="AC81" s="284">
        <v>191.511</v>
      </c>
      <c r="AD81" s="284">
        <v>184.82400000000001</v>
      </c>
      <c r="AE81" s="284">
        <v>185.98099999999999</v>
      </c>
      <c r="AF81" s="284">
        <v>194.61099999999999</v>
      </c>
      <c r="AG81" s="284">
        <v>196.91499999999999</v>
      </c>
      <c r="AH81" s="284">
        <v>194.40600000000001</v>
      </c>
      <c r="AJ81" s="334"/>
    </row>
    <row r="82" spans="1:36" ht="16.5">
      <c r="B82" s="169" t="s">
        <v>450</v>
      </c>
      <c r="C82" s="167"/>
      <c r="D82" s="333"/>
      <c r="E82" s="284">
        <v>36.996000000000002</v>
      </c>
      <c r="F82" s="284">
        <v>39.944000000000003</v>
      </c>
      <c r="G82" s="284">
        <v>46.271000000000001</v>
      </c>
      <c r="H82" s="284">
        <v>52.69</v>
      </c>
      <c r="I82" s="284">
        <v>55.51</v>
      </c>
      <c r="J82" s="284">
        <v>55.847999999999999</v>
      </c>
      <c r="K82" s="284">
        <v>52.231999999999999</v>
      </c>
      <c r="L82" s="284">
        <v>53.402000000000001</v>
      </c>
      <c r="M82" s="284">
        <v>51.286000000000001</v>
      </c>
      <c r="N82" s="284">
        <v>48.866</v>
      </c>
      <c r="O82" s="284">
        <v>49.924999999999997</v>
      </c>
      <c r="P82" s="284">
        <v>46.118000000000002</v>
      </c>
      <c r="Q82" s="284">
        <v>48.82</v>
      </c>
      <c r="R82" s="284">
        <v>47.067999999999998</v>
      </c>
      <c r="S82" s="284">
        <v>50.634999999999998</v>
      </c>
      <c r="T82" s="284">
        <v>57.936</v>
      </c>
      <c r="U82" s="284">
        <v>62.710999999999999</v>
      </c>
      <c r="V82" s="284">
        <v>72.489000000000004</v>
      </c>
      <c r="W82" s="284">
        <v>74.552000000000007</v>
      </c>
      <c r="X82" s="284">
        <v>78.427000000000007</v>
      </c>
      <c r="Y82" s="284">
        <v>102.423</v>
      </c>
      <c r="Z82" s="284">
        <v>117.833</v>
      </c>
      <c r="AA82" s="284">
        <v>127.32899999999999</v>
      </c>
      <c r="AB82" s="284">
        <v>132.51900000000001</v>
      </c>
      <c r="AC82" s="284">
        <v>127.584</v>
      </c>
      <c r="AD82" s="284">
        <v>123.423</v>
      </c>
      <c r="AE82" s="284">
        <v>120.315</v>
      </c>
      <c r="AF82" s="284">
        <v>120.565</v>
      </c>
      <c r="AG82" s="284">
        <v>121.657</v>
      </c>
      <c r="AH82" s="284">
        <v>114.949</v>
      </c>
      <c r="AJ82" s="334"/>
    </row>
    <row r="83" spans="1:36" ht="16.5">
      <c r="B83" s="169" t="s">
        <v>551</v>
      </c>
      <c r="C83" s="167"/>
      <c r="D83" s="333"/>
      <c r="E83" s="284">
        <v>43.213000000000001</v>
      </c>
      <c r="F83" s="284">
        <v>46.737000000000002</v>
      </c>
      <c r="G83" s="284">
        <v>52.561</v>
      </c>
      <c r="H83" s="284">
        <v>60.478000000000002</v>
      </c>
      <c r="I83" s="284">
        <v>63.287999999999997</v>
      </c>
      <c r="J83" s="284">
        <v>65.16</v>
      </c>
      <c r="K83" s="284">
        <v>67.957999999999998</v>
      </c>
      <c r="L83" s="284">
        <v>82.509</v>
      </c>
      <c r="M83" s="284">
        <v>83.977000000000004</v>
      </c>
      <c r="N83" s="284">
        <v>87.977000000000004</v>
      </c>
      <c r="O83" s="284">
        <v>92.777000000000001</v>
      </c>
      <c r="P83" s="284">
        <v>84.753</v>
      </c>
      <c r="Q83" s="284">
        <v>103.383</v>
      </c>
      <c r="R83" s="284">
        <v>106.13500000000001</v>
      </c>
      <c r="S83" s="284">
        <v>111.652</v>
      </c>
      <c r="T83" s="284">
        <v>105.739</v>
      </c>
      <c r="U83" s="284">
        <v>115.67400000000001</v>
      </c>
      <c r="V83" s="284">
        <v>123.235</v>
      </c>
      <c r="W83" s="284">
        <v>120.134</v>
      </c>
      <c r="X83" s="284">
        <v>116.048</v>
      </c>
      <c r="Y83" s="284">
        <v>145.63300000000001</v>
      </c>
      <c r="Z83" s="284">
        <v>139.815</v>
      </c>
      <c r="AA83" s="284">
        <v>148.101</v>
      </c>
      <c r="AB83" s="284">
        <v>200.88499999999999</v>
      </c>
      <c r="AC83" s="284">
        <v>234.376</v>
      </c>
      <c r="AD83" s="284">
        <v>237.27</v>
      </c>
      <c r="AE83" s="284">
        <v>278.32299999999998</v>
      </c>
      <c r="AF83" s="284">
        <v>281.12099999999998</v>
      </c>
      <c r="AG83" s="284">
        <v>281.20600000000002</v>
      </c>
      <c r="AH83" s="284">
        <v>261.20699999999999</v>
      </c>
      <c r="AJ83" s="334"/>
    </row>
    <row r="84" spans="1:36" ht="16.5">
      <c r="B84" s="170" t="s">
        <v>451</v>
      </c>
      <c r="C84" s="167"/>
      <c r="D84" s="333"/>
      <c r="E84" s="284"/>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4"/>
      <c r="AJ84" s="334"/>
    </row>
    <row r="85" spans="1:36" ht="16.5">
      <c r="B85" s="170" t="s">
        <v>452</v>
      </c>
      <c r="C85" s="167"/>
      <c r="D85" s="333"/>
      <c r="E85" s="284"/>
      <c r="F85" s="284"/>
      <c r="G85" s="284"/>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4"/>
      <c r="AJ85" s="334"/>
    </row>
    <row r="86" spans="1:36" ht="16.5">
      <c r="B86" s="169" t="s">
        <v>136</v>
      </c>
      <c r="C86" s="167"/>
      <c r="D86" s="329"/>
      <c r="E86" s="284">
        <v>441.79500000000002</v>
      </c>
      <c r="F86" s="284">
        <v>499.863</v>
      </c>
      <c r="G86" s="284">
        <v>536.601</v>
      </c>
      <c r="H86" s="284">
        <v>562.72</v>
      </c>
      <c r="I86" s="284">
        <v>624.12199999999996</v>
      </c>
      <c r="J86" s="284">
        <v>684.505</v>
      </c>
      <c r="K86" s="284">
        <v>743.56600000000003</v>
      </c>
      <c r="L86" s="284">
        <v>799.98400000000004</v>
      </c>
      <c r="M86" s="284">
        <v>820.21799999999996</v>
      </c>
      <c r="N86" s="284">
        <v>916.30600000000004</v>
      </c>
      <c r="O86" s="284">
        <v>990.7</v>
      </c>
      <c r="P86" s="284">
        <v>888.01</v>
      </c>
      <c r="Q86" s="284">
        <v>1022.159</v>
      </c>
      <c r="R86" s="284">
        <v>1163.048</v>
      </c>
      <c r="S86" s="284">
        <v>1305.999</v>
      </c>
      <c r="T86" s="284">
        <v>1434.48</v>
      </c>
      <c r="U86" s="284">
        <v>1588.6389999999999</v>
      </c>
      <c r="V86" s="284">
        <v>1835.395</v>
      </c>
      <c r="W86" s="284">
        <v>1902.0640000000001</v>
      </c>
      <c r="X86" s="284">
        <v>1835.5830000000001</v>
      </c>
      <c r="Y86" s="284">
        <v>2372.6239999999998</v>
      </c>
      <c r="Z86" s="284">
        <v>2621.9250000000002</v>
      </c>
      <c r="AA86" s="284">
        <v>2817.4169999999999</v>
      </c>
      <c r="AB86" s="284">
        <v>2859.058</v>
      </c>
      <c r="AC86" s="284">
        <v>3262.2080000000001</v>
      </c>
      <c r="AD86" s="284">
        <v>3320.2710000000002</v>
      </c>
      <c r="AE86" s="284">
        <v>3465.5349999999999</v>
      </c>
      <c r="AF86" s="284">
        <v>3702.7080000000001</v>
      </c>
      <c r="AG86" s="284">
        <v>3820.3429999999998</v>
      </c>
      <c r="AH86" s="284">
        <v>3968.5140000000001</v>
      </c>
      <c r="AJ86" s="330"/>
    </row>
    <row r="87" spans="1:36" ht="16.5">
      <c r="B87" s="169" t="s">
        <v>552</v>
      </c>
      <c r="C87" s="167"/>
      <c r="D87" s="329"/>
      <c r="E87" s="284">
        <v>150.31299999999999</v>
      </c>
      <c r="F87" s="284">
        <v>161.416</v>
      </c>
      <c r="G87" s="284">
        <v>171.77500000000001</v>
      </c>
      <c r="H87" s="284">
        <v>170.88900000000001</v>
      </c>
      <c r="I87" s="284">
        <v>174.43100000000001</v>
      </c>
      <c r="J87" s="284">
        <v>180.768</v>
      </c>
      <c r="K87" s="284">
        <v>173.16300000000001</v>
      </c>
      <c r="L87" s="284">
        <v>182.24199999999999</v>
      </c>
      <c r="M87" s="284">
        <v>184.5</v>
      </c>
      <c r="N87" s="284">
        <v>173.91499999999999</v>
      </c>
      <c r="O87" s="284">
        <v>178.58699999999999</v>
      </c>
      <c r="P87" s="284">
        <v>152.595</v>
      </c>
      <c r="Q87" s="284">
        <v>183.38399999999999</v>
      </c>
      <c r="R87" s="284">
        <v>206.85599999999999</v>
      </c>
      <c r="S87" s="284">
        <v>246.93299999999999</v>
      </c>
      <c r="T87" s="284">
        <v>257.58199999999999</v>
      </c>
      <c r="U87" s="284">
        <v>228.43700000000001</v>
      </c>
      <c r="V87" s="284">
        <v>244.09</v>
      </c>
      <c r="W87" s="284">
        <v>228.17500000000001</v>
      </c>
      <c r="X87" s="284">
        <v>200.1</v>
      </c>
      <c r="Y87" s="284">
        <v>235.66200000000001</v>
      </c>
      <c r="Z87" s="284">
        <v>248.803</v>
      </c>
      <c r="AA87" s="284">
        <v>234.916</v>
      </c>
      <c r="AB87" s="284">
        <v>230.125</v>
      </c>
      <c r="AC87" s="284">
        <v>252.88499999999999</v>
      </c>
      <c r="AD87" s="284">
        <v>250.32499999999999</v>
      </c>
      <c r="AE87" s="284">
        <v>247.625</v>
      </c>
      <c r="AF87" s="284">
        <v>252.18700000000001</v>
      </c>
      <c r="AG87" s="284">
        <v>253.71700000000001</v>
      </c>
      <c r="AH87" s="284">
        <v>262.40600000000001</v>
      </c>
      <c r="AJ87" s="330"/>
    </row>
    <row r="88" spans="1:36" ht="16.5">
      <c r="B88" s="169" t="s">
        <v>453</v>
      </c>
      <c r="C88" s="167"/>
      <c r="D88" s="329"/>
      <c r="E88" s="284">
        <v>122.256</v>
      </c>
      <c r="F88" s="284">
        <v>123.325</v>
      </c>
      <c r="G88" s="284">
        <v>129.506</v>
      </c>
      <c r="H88" s="284">
        <v>123.82</v>
      </c>
      <c r="I88" s="284">
        <v>122.747</v>
      </c>
      <c r="J88" s="284">
        <v>120.977</v>
      </c>
      <c r="K88" s="284">
        <v>129.827</v>
      </c>
      <c r="L88" s="284">
        <v>132.32599999999999</v>
      </c>
      <c r="M88" s="284">
        <v>120.791</v>
      </c>
      <c r="N88" s="284">
        <v>122.553</v>
      </c>
      <c r="O88" s="284">
        <v>128.261</v>
      </c>
      <c r="P88" s="284">
        <v>110.413</v>
      </c>
      <c r="Q88" s="284">
        <v>109.7</v>
      </c>
      <c r="R88" s="284">
        <v>110.28400000000001</v>
      </c>
      <c r="S88" s="284">
        <v>116.708</v>
      </c>
      <c r="T88" s="284">
        <v>120.414</v>
      </c>
      <c r="U88" s="284">
        <v>124.334</v>
      </c>
      <c r="V88" s="284">
        <v>136.66900000000001</v>
      </c>
      <c r="W88" s="284">
        <v>129.065</v>
      </c>
      <c r="X88" s="284">
        <v>112.556</v>
      </c>
      <c r="Y88" s="284">
        <v>134.33600000000001</v>
      </c>
      <c r="Z88" s="284">
        <v>137.14599999999999</v>
      </c>
      <c r="AA88" s="284">
        <v>132.614</v>
      </c>
      <c r="AB88" s="284">
        <v>127.405</v>
      </c>
      <c r="AC88" s="284">
        <v>136.63499999999999</v>
      </c>
      <c r="AD88" s="284">
        <v>136.61600000000001</v>
      </c>
      <c r="AE88" s="284">
        <v>145.30500000000001</v>
      </c>
      <c r="AF88" s="284">
        <v>164.4</v>
      </c>
      <c r="AG88" s="284">
        <v>183.33</v>
      </c>
      <c r="AH88" s="284">
        <v>188.81700000000001</v>
      </c>
      <c r="AJ88" s="330"/>
    </row>
    <row r="89" spans="1:36" ht="16.5">
      <c r="B89" s="166" t="s">
        <v>454</v>
      </c>
      <c r="C89" s="167"/>
      <c r="D89" s="329"/>
      <c r="E89" s="284">
        <v>129.273</v>
      </c>
      <c r="F89" s="284">
        <v>147.68700000000001</v>
      </c>
      <c r="G89" s="284">
        <v>160.85900000000001</v>
      </c>
      <c r="H89" s="284">
        <v>170.77600000000001</v>
      </c>
      <c r="I89" s="284">
        <v>183.03200000000001</v>
      </c>
      <c r="J89" s="284">
        <v>194.43299999999999</v>
      </c>
      <c r="K89" s="284">
        <v>202.608</v>
      </c>
      <c r="L89" s="284">
        <v>213.34</v>
      </c>
      <c r="M89" s="284">
        <v>227.3</v>
      </c>
      <c r="N89" s="284">
        <v>232.21100000000001</v>
      </c>
      <c r="O89" s="284">
        <v>235.25800000000001</v>
      </c>
      <c r="P89" s="284">
        <v>227.631</v>
      </c>
      <c r="Q89" s="284">
        <v>240.017</v>
      </c>
      <c r="R89" s="284">
        <v>251.29</v>
      </c>
      <c r="S89" s="284">
        <v>270.94</v>
      </c>
      <c r="T89" s="284">
        <v>284.642</v>
      </c>
      <c r="U89" s="284">
        <v>294.108</v>
      </c>
      <c r="V89" s="284">
        <v>290.904</v>
      </c>
      <c r="W89" s="284">
        <v>288.803</v>
      </c>
      <c r="X89" s="284">
        <v>336.24900000000002</v>
      </c>
      <c r="Y89" s="284">
        <v>358.07799999999997</v>
      </c>
      <c r="Z89" s="284">
        <v>367.07900000000001</v>
      </c>
      <c r="AA89" s="284">
        <v>373.32799999999997</v>
      </c>
      <c r="AB89" s="284">
        <v>378.71199999999999</v>
      </c>
      <c r="AC89" s="284">
        <v>388.32799999999997</v>
      </c>
      <c r="AD89" s="284">
        <v>375.14499999999998</v>
      </c>
      <c r="AE89" s="284">
        <v>394.435</v>
      </c>
      <c r="AF89" s="284">
        <v>397.55099999999999</v>
      </c>
      <c r="AG89" s="284">
        <v>407.98899999999998</v>
      </c>
      <c r="AH89" s="284">
        <v>416.858</v>
      </c>
      <c r="AJ89" s="330"/>
    </row>
    <row r="90" spans="1:36" ht="16.5">
      <c r="B90" s="166" t="s">
        <v>125</v>
      </c>
      <c r="C90" s="167"/>
      <c r="D90" s="329"/>
      <c r="E90" s="284">
        <v>343.83199999999999</v>
      </c>
      <c r="F90" s="284">
        <v>356.45800000000003</v>
      </c>
      <c r="G90" s="284">
        <v>386.98200000000003</v>
      </c>
      <c r="H90" s="284">
        <v>430.08</v>
      </c>
      <c r="I90" s="284">
        <v>462.11700000000002</v>
      </c>
      <c r="J90" s="284">
        <v>468.23500000000001</v>
      </c>
      <c r="K90" s="284">
        <v>459.77800000000002</v>
      </c>
      <c r="L90" s="284">
        <v>462.11799999999999</v>
      </c>
      <c r="M90" s="284">
        <v>464.50400000000002</v>
      </c>
      <c r="N90" s="284">
        <v>459.85</v>
      </c>
      <c r="O90" s="284">
        <v>440.23899999999998</v>
      </c>
      <c r="P90" s="284">
        <v>389.87400000000002</v>
      </c>
      <c r="Q90" s="284">
        <v>402.54</v>
      </c>
      <c r="R90" s="284">
        <v>389.59899999999999</v>
      </c>
      <c r="S90" s="284">
        <v>417.99400000000003</v>
      </c>
      <c r="T90" s="284">
        <v>425.43</v>
      </c>
      <c r="U90" s="284">
        <v>444.435</v>
      </c>
      <c r="V90" s="284">
        <v>449.964</v>
      </c>
      <c r="W90" s="284">
        <v>408.88200000000001</v>
      </c>
      <c r="X90" s="284">
        <v>363.99400000000003</v>
      </c>
      <c r="Y90" s="284">
        <v>414.267</v>
      </c>
      <c r="Z90" s="284">
        <v>418.584</v>
      </c>
      <c r="AA90" s="284">
        <v>412.54199999999997</v>
      </c>
      <c r="AB90" s="284">
        <v>415.99799999999999</v>
      </c>
      <c r="AC90" s="284">
        <v>419.22500000000002</v>
      </c>
      <c r="AD90" s="284">
        <v>416.03</v>
      </c>
      <c r="AE90" s="284">
        <v>411.154</v>
      </c>
      <c r="AF90" s="284">
        <v>407.93299999999999</v>
      </c>
      <c r="AG90" s="284">
        <v>415.84899999999999</v>
      </c>
      <c r="AH90" s="284">
        <v>436.06599999999997</v>
      </c>
      <c r="AJ90" s="330"/>
    </row>
    <row r="91" spans="1:36" ht="16.5">
      <c r="B91" s="166" t="s">
        <v>123</v>
      </c>
      <c r="C91" s="167"/>
      <c r="D91" s="329"/>
      <c r="E91" s="284">
        <v>41.991</v>
      </c>
      <c r="F91" s="284">
        <v>41.878999999999998</v>
      </c>
      <c r="G91" s="284">
        <v>41.389000000000003</v>
      </c>
      <c r="H91" s="284">
        <v>46.536000000000001</v>
      </c>
      <c r="I91" s="284">
        <v>46.091999999999999</v>
      </c>
      <c r="J91" s="284">
        <v>45.088000000000001</v>
      </c>
      <c r="K91" s="284">
        <v>39.802</v>
      </c>
      <c r="L91" s="284">
        <v>35.124000000000002</v>
      </c>
      <c r="M91" s="284">
        <v>31.556999999999999</v>
      </c>
      <c r="N91" s="284">
        <v>29.611999999999998</v>
      </c>
      <c r="O91" s="284">
        <v>27.588000000000001</v>
      </c>
      <c r="P91" s="284">
        <v>24.850999999999999</v>
      </c>
      <c r="Q91" s="284">
        <v>24.138000000000002</v>
      </c>
      <c r="R91" s="284">
        <v>18.445</v>
      </c>
      <c r="S91" s="284">
        <v>17.908999999999999</v>
      </c>
      <c r="T91" s="284">
        <v>15.858000000000001</v>
      </c>
      <c r="U91" s="284">
        <v>12.476000000000001</v>
      </c>
      <c r="V91" s="284">
        <v>12.638999999999999</v>
      </c>
      <c r="W91" s="284">
        <v>11.448</v>
      </c>
      <c r="X91" s="284">
        <v>10.367000000000001</v>
      </c>
      <c r="Y91" s="284">
        <v>14.961</v>
      </c>
      <c r="Z91" s="284">
        <v>14.242000000000001</v>
      </c>
      <c r="AA91" s="284">
        <v>14.298999999999999</v>
      </c>
      <c r="AB91" s="284">
        <v>13.667999999999999</v>
      </c>
      <c r="AC91" s="284">
        <v>12.986000000000001</v>
      </c>
      <c r="AD91" s="284">
        <v>12.063000000000001</v>
      </c>
      <c r="AE91" s="284">
        <v>10.818</v>
      </c>
      <c r="AF91" s="284">
        <v>10.926</v>
      </c>
      <c r="AG91" s="284">
        <v>11.81</v>
      </c>
      <c r="AH91" s="284">
        <v>11.994</v>
      </c>
      <c r="AJ91" s="330"/>
    </row>
    <row r="92" spans="1:36" ht="16.5">
      <c r="A92" s="124"/>
      <c r="B92" s="164" t="s">
        <v>526</v>
      </c>
      <c r="C92" s="125"/>
      <c r="D92" s="168"/>
      <c r="E92" s="285">
        <v>376.85599999999999</v>
      </c>
      <c r="F92" s="285">
        <v>383.75</v>
      </c>
      <c r="G92" s="285">
        <v>374.47399999999999</v>
      </c>
      <c r="H92" s="285">
        <v>392.04700000000003</v>
      </c>
      <c r="I92" s="285">
        <v>373.53199999999998</v>
      </c>
      <c r="J92" s="285">
        <v>387.89699999999999</v>
      </c>
      <c r="K92" s="285">
        <v>382.61599999999999</v>
      </c>
      <c r="L92" s="285">
        <v>376.09399999999999</v>
      </c>
      <c r="M92" s="285">
        <v>347.67</v>
      </c>
      <c r="N92" s="285">
        <v>359.54899999999998</v>
      </c>
      <c r="O92" s="285">
        <v>367.24900000000002</v>
      </c>
      <c r="P92" s="285">
        <v>352.02699999999999</v>
      </c>
      <c r="Q92" s="285">
        <v>378.00799999999998</v>
      </c>
      <c r="R92" s="285">
        <v>372.44499999999999</v>
      </c>
      <c r="S92" s="285">
        <v>352.56200000000001</v>
      </c>
      <c r="T92" s="285">
        <v>337.70100000000002</v>
      </c>
      <c r="U92" s="285">
        <v>377.17099999999999</v>
      </c>
      <c r="V92" s="285">
        <v>376.54</v>
      </c>
      <c r="W92" s="285">
        <v>377.053</v>
      </c>
      <c r="X92" s="285">
        <v>366.51299999999998</v>
      </c>
      <c r="Y92" s="285">
        <v>374.32100000000003</v>
      </c>
      <c r="Z92" s="285">
        <v>391.48599999999999</v>
      </c>
      <c r="AA92" s="285">
        <v>378.93700000000001</v>
      </c>
      <c r="AB92" s="285">
        <v>384.952</v>
      </c>
      <c r="AC92" s="285">
        <v>392.82299999999998</v>
      </c>
      <c r="AD92" s="285">
        <v>362.488</v>
      </c>
      <c r="AE92" s="285">
        <v>327.50200000000001</v>
      </c>
      <c r="AF92" s="285">
        <v>354.58499999999998</v>
      </c>
      <c r="AG92" s="285">
        <v>370.49599999999998</v>
      </c>
      <c r="AH92" s="285">
        <v>363.733</v>
      </c>
      <c r="AJ92" s="330"/>
    </row>
    <row r="93" spans="1:36" ht="16.5">
      <c r="B93" s="42" t="s">
        <v>455</v>
      </c>
      <c r="D93" s="328"/>
      <c r="E93" s="286">
        <v>376.85599999999999</v>
      </c>
      <c r="F93" s="286">
        <v>383.75</v>
      </c>
      <c r="G93" s="286">
        <v>374.47399999999999</v>
      </c>
      <c r="H93" s="286">
        <v>392.04700000000003</v>
      </c>
      <c r="I93" s="286">
        <v>373.53199999999998</v>
      </c>
      <c r="J93" s="286">
        <v>387.89699999999999</v>
      </c>
      <c r="K93" s="286">
        <v>382.61599999999999</v>
      </c>
      <c r="L93" s="286">
        <v>376.09399999999999</v>
      </c>
      <c r="M93" s="286">
        <v>347.67</v>
      </c>
      <c r="N93" s="286">
        <v>359.54899999999998</v>
      </c>
      <c r="O93" s="286">
        <v>367.24900000000002</v>
      </c>
      <c r="P93" s="286">
        <v>352.02699999999999</v>
      </c>
      <c r="Q93" s="286">
        <v>378.00799999999998</v>
      </c>
      <c r="R93" s="286">
        <v>372.44499999999999</v>
      </c>
      <c r="S93" s="286">
        <v>352.56200000000001</v>
      </c>
      <c r="T93" s="286">
        <v>337.70100000000002</v>
      </c>
      <c r="U93" s="286">
        <v>377.17099999999999</v>
      </c>
      <c r="V93" s="286">
        <v>376.54</v>
      </c>
      <c r="W93" s="286">
        <v>377.053</v>
      </c>
      <c r="X93" s="286">
        <v>366.51299999999998</v>
      </c>
      <c r="Y93" s="286">
        <v>374.32100000000003</v>
      </c>
      <c r="Z93" s="286">
        <v>391.48599999999999</v>
      </c>
      <c r="AA93" s="286">
        <v>378.93700000000001</v>
      </c>
      <c r="AB93" s="286">
        <v>384.952</v>
      </c>
      <c r="AC93" s="286">
        <v>392.82299999999998</v>
      </c>
      <c r="AD93" s="286">
        <v>362.488</v>
      </c>
      <c r="AE93" s="286">
        <v>327.50200000000001</v>
      </c>
      <c r="AF93" s="286">
        <v>354.58499999999998</v>
      </c>
      <c r="AG93" s="286">
        <v>370.49599999999998</v>
      </c>
      <c r="AH93" s="286">
        <v>363.733</v>
      </c>
      <c r="AJ93" s="330"/>
    </row>
    <row r="94" spans="1:36" ht="16.5">
      <c r="B94" s="42"/>
      <c r="D94" s="328"/>
      <c r="E94" s="287"/>
      <c r="F94" s="287"/>
      <c r="G94" s="287"/>
      <c r="H94" s="287"/>
      <c r="I94" s="287"/>
      <c r="J94" s="287"/>
      <c r="K94" s="287"/>
      <c r="L94" s="287"/>
      <c r="M94" s="287"/>
      <c r="N94" s="287"/>
      <c r="O94" s="287"/>
      <c r="P94" s="287"/>
      <c r="Q94" s="287"/>
      <c r="R94" s="287"/>
      <c r="S94" s="287"/>
      <c r="T94" s="287"/>
      <c r="U94" s="287"/>
      <c r="V94" s="287"/>
      <c r="W94" s="287"/>
      <c r="X94" s="287"/>
      <c r="Y94" s="287"/>
      <c r="Z94" s="287"/>
      <c r="AA94" s="287"/>
      <c r="AB94" s="287"/>
      <c r="AC94" s="266"/>
      <c r="AD94" s="266"/>
      <c r="AE94" s="280"/>
      <c r="AF94" s="280"/>
      <c r="AG94" s="280"/>
      <c r="AH94" s="280"/>
      <c r="AJ94" s="330"/>
    </row>
    <row r="95" spans="1:36" ht="16.5">
      <c r="A95" s="124"/>
      <c r="B95" s="164" t="s">
        <v>525</v>
      </c>
      <c r="C95" s="125"/>
      <c r="D95" s="168"/>
      <c r="E95" s="282">
        <v>1758.1759999999999</v>
      </c>
      <c r="F95" s="282">
        <v>1945.828</v>
      </c>
      <c r="G95" s="282">
        <v>2077.4859999999999</v>
      </c>
      <c r="H95" s="282">
        <v>2249.5189999999998</v>
      </c>
      <c r="I95" s="282">
        <v>2364.8440000000001</v>
      </c>
      <c r="J95" s="282">
        <v>2488.4499999999998</v>
      </c>
      <c r="K95" s="282">
        <v>2649.873</v>
      </c>
      <c r="L95" s="282">
        <v>2850.4760000000001</v>
      </c>
      <c r="M95" s="282">
        <v>3007.5450000000001</v>
      </c>
      <c r="N95" s="282">
        <v>3044.9169999999999</v>
      </c>
      <c r="O95" s="282">
        <v>3197.4789999999998</v>
      </c>
      <c r="P95" s="282">
        <v>2923.9059999999999</v>
      </c>
      <c r="Q95" s="282">
        <v>3249.5949999999998</v>
      </c>
      <c r="R95" s="282">
        <v>3469.9490000000001</v>
      </c>
      <c r="S95" s="282">
        <v>3756.6669999999999</v>
      </c>
      <c r="T95" s="282">
        <v>3834.3580000000002</v>
      </c>
      <c r="U95" s="282">
        <v>4001.7550000000001</v>
      </c>
      <c r="V95" s="282">
        <v>4290.29</v>
      </c>
      <c r="W95" s="282">
        <v>3999.8090000000002</v>
      </c>
      <c r="X95" s="282">
        <v>3964.4119999999998</v>
      </c>
      <c r="Y95" s="282">
        <v>4682.79</v>
      </c>
      <c r="Z95" s="282">
        <v>4652.2610000000004</v>
      </c>
      <c r="AA95" s="282">
        <v>4750.5249999999996</v>
      </c>
      <c r="AB95" s="282">
        <v>5147.6289999999999</v>
      </c>
      <c r="AC95" s="282">
        <v>5814.18</v>
      </c>
      <c r="AD95" s="282">
        <v>6177.6580000000004</v>
      </c>
      <c r="AE95" s="282">
        <v>6472.1130000000003</v>
      </c>
      <c r="AF95" s="282">
        <v>6649.8289999999997</v>
      </c>
      <c r="AG95" s="282">
        <v>6699.6580000000004</v>
      </c>
      <c r="AH95" s="282">
        <v>6723.1890000000003</v>
      </c>
      <c r="AJ95" s="30"/>
    </row>
    <row r="96" spans="1:36" ht="16.5">
      <c r="B96" s="171" t="s">
        <v>129</v>
      </c>
      <c r="C96" s="167"/>
      <c r="D96" s="333" t="s">
        <v>189</v>
      </c>
      <c r="E96" s="283">
        <v>1394.104</v>
      </c>
      <c r="F96" s="283">
        <v>1544.1769999999999</v>
      </c>
      <c r="G96" s="283">
        <v>1626.021</v>
      </c>
      <c r="H96" s="283">
        <v>1730.915</v>
      </c>
      <c r="I96" s="283">
        <v>1799.3720000000001</v>
      </c>
      <c r="J96" s="283">
        <v>1889.751</v>
      </c>
      <c r="K96" s="283">
        <v>2044.751</v>
      </c>
      <c r="L96" s="283">
        <v>2213.5540000000001</v>
      </c>
      <c r="M96" s="283">
        <v>2356.5520000000001</v>
      </c>
      <c r="N96" s="283">
        <v>2417.4789999999998</v>
      </c>
      <c r="O96" s="283">
        <v>2609.701</v>
      </c>
      <c r="P96" s="283">
        <v>2387.0880000000002</v>
      </c>
      <c r="Q96" s="283">
        <v>2705.1030000000001</v>
      </c>
      <c r="R96" s="283">
        <v>2934.1129999999998</v>
      </c>
      <c r="S96" s="283">
        <v>3203.799</v>
      </c>
      <c r="T96" s="283">
        <v>3286.616</v>
      </c>
      <c r="U96" s="283">
        <v>3413.1109999999999</v>
      </c>
      <c r="V96" s="283">
        <v>3692.393</v>
      </c>
      <c r="W96" s="283">
        <v>3494.5770000000002</v>
      </c>
      <c r="X96" s="283">
        <v>3353.6689999999999</v>
      </c>
      <c r="Y96" s="283">
        <v>4021.3229999999999</v>
      </c>
      <c r="Z96" s="283">
        <v>4031.893</v>
      </c>
      <c r="AA96" s="283">
        <v>4120.2610000000004</v>
      </c>
      <c r="AB96" s="283">
        <v>4445.009</v>
      </c>
      <c r="AC96" s="283">
        <v>5056.6379999999999</v>
      </c>
      <c r="AD96" s="283">
        <v>5348.9319999999998</v>
      </c>
      <c r="AE96" s="283">
        <v>5655.7060000000001</v>
      </c>
      <c r="AF96" s="283">
        <v>5873.2129999999997</v>
      </c>
      <c r="AG96" s="283">
        <v>5929.4110000000001</v>
      </c>
      <c r="AH96" s="283">
        <v>5876.1629999999996</v>
      </c>
      <c r="AI96" s="92" t="s">
        <v>101</v>
      </c>
      <c r="AJ96" s="334" t="s">
        <v>101</v>
      </c>
    </row>
    <row r="97" spans="2:36" ht="16.5">
      <c r="B97" s="169" t="s">
        <v>541</v>
      </c>
      <c r="C97" s="167"/>
      <c r="D97" s="333"/>
      <c r="E97" s="283">
        <v>142.32300000000001</v>
      </c>
      <c r="F97" s="283">
        <v>143.55699999999999</v>
      </c>
      <c r="G97" s="283">
        <v>154.946</v>
      </c>
      <c r="H97" s="283">
        <v>156.45400000000001</v>
      </c>
      <c r="I97" s="283">
        <v>160.35499999999999</v>
      </c>
      <c r="J97" s="283">
        <v>161.762</v>
      </c>
      <c r="K97" s="283">
        <v>170.75899999999999</v>
      </c>
      <c r="L97" s="283">
        <v>168.58799999999999</v>
      </c>
      <c r="M97" s="283">
        <v>137.86600000000001</v>
      </c>
      <c r="N97" s="283">
        <v>122.84399999999999</v>
      </c>
      <c r="O97" s="283">
        <v>144.50200000000001</v>
      </c>
      <c r="P97" s="283">
        <v>157.74799999999999</v>
      </c>
      <c r="Q97" s="283">
        <v>159.583</v>
      </c>
      <c r="R97" s="283">
        <v>157.803</v>
      </c>
      <c r="S97" s="283">
        <v>142.858</v>
      </c>
      <c r="T97" s="283">
        <v>139.184</v>
      </c>
      <c r="U97" s="283">
        <v>144.48099999999999</v>
      </c>
      <c r="V97" s="283">
        <v>144.55699999999999</v>
      </c>
      <c r="W97" s="283">
        <v>143.04499999999999</v>
      </c>
      <c r="X97" s="283">
        <v>160.589</v>
      </c>
      <c r="Y97" s="283">
        <v>170.399</v>
      </c>
      <c r="Z97" s="283">
        <v>176.87299999999999</v>
      </c>
      <c r="AA97" s="283">
        <v>196.673</v>
      </c>
      <c r="AB97" s="283">
        <v>193.97300000000001</v>
      </c>
      <c r="AC97" s="283">
        <v>197.928</v>
      </c>
      <c r="AD97" s="283">
        <v>208.821</v>
      </c>
      <c r="AE97" s="283">
        <v>229.30799999999999</v>
      </c>
      <c r="AF97" s="283">
        <v>244.828</v>
      </c>
      <c r="AG97" s="283">
        <v>262.19099999999997</v>
      </c>
      <c r="AH97" s="283">
        <v>284.43799999999999</v>
      </c>
      <c r="AJ97" s="334"/>
    </row>
    <row r="98" spans="2:36" ht="16.5">
      <c r="B98" s="169" t="s">
        <v>131</v>
      </c>
      <c r="C98" s="167"/>
      <c r="D98" s="333"/>
      <c r="E98" s="283">
        <v>186.64699999999999</v>
      </c>
      <c r="F98" s="283">
        <v>196.547</v>
      </c>
      <c r="G98" s="283">
        <v>190.98699999999999</v>
      </c>
      <c r="H98" s="283">
        <v>189.25299999999999</v>
      </c>
      <c r="I98" s="283">
        <v>166.01400000000001</v>
      </c>
      <c r="J98" s="283">
        <v>148.13399999999999</v>
      </c>
      <c r="K98" s="283">
        <v>159.309</v>
      </c>
      <c r="L98" s="283">
        <v>177.828</v>
      </c>
      <c r="M98" s="283">
        <v>191.084</v>
      </c>
      <c r="N98" s="283">
        <v>189.999</v>
      </c>
      <c r="O98" s="283">
        <v>183.625</v>
      </c>
      <c r="P98" s="283">
        <v>159.17400000000001</v>
      </c>
      <c r="Q98" s="283">
        <v>155.84299999999999</v>
      </c>
      <c r="R98" s="283">
        <v>140.851</v>
      </c>
      <c r="S98" s="283">
        <v>129.11099999999999</v>
      </c>
      <c r="T98" s="283">
        <v>125.575</v>
      </c>
      <c r="U98" s="283">
        <v>119.15600000000001</v>
      </c>
      <c r="V98" s="283">
        <v>120.9</v>
      </c>
      <c r="W98" s="283">
        <v>112.18300000000001</v>
      </c>
      <c r="X98" s="283">
        <v>112.10299999999999</v>
      </c>
      <c r="Y98" s="283">
        <v>123.55500000000001</v>
      </c>
      <c r="Z98" s="283">
        <v>130.13800000000001</v>
      </c>
      <c r="AA98" s="283">
        <v>135.923</v>
      </c>
      <c r="AB98" s="283">
        <v>140.09299999999999</v>
      </c>
      <c r="AC98" s="283">
        <v>149.00800000000001</v>
      </c>
      <c r="AD98" s="283">
        <v>164.72300000000001</v>
      </c>
      <c r="AE98" s="283">
        <v>165.00399999999999</v>
      </c>
      <c r="AF98" s="283">
        <v>154.96600000000001</v>
      </c>
      <c r="AG98" s="283">
        <v>149.27000000000001</v>
      </c>
      <c r="AH98" s="283">
        <v>153.29400000000001</v>
      </c>
      <c r="AJ98" s="334"/>
    </row>
    <row r="99" spans="2:36" ht="16.5">
      <c r="B99" s="169" t="s">
        <v>544</v>
      </c>
      <c r="C99" s="167"/>
      <c r="D99" s="333"/>
      <c r="E99" s="283">
        <v>17.303000000000001</v>
      </c>
      <c r="F99" s="283">
        <v>18.166</v>
      </c>
      <c r="G99" s="283">
        <v>15.897</v>
      </c>
      <c r="H99" s="283">
        <v>14.881</v>
      </c>
      <c r="I99" s="283">
        <v>12.099</v>
      </c>
      <c r="J99" s="283">
        <v>13.065</v>
      </c>
      <c r="K99" s="283">
        <v>12.71</v>
      </c>
      <c r="L99" s="283">
        <v>12.91</v>
      </c>
      <c r="M99" s="283">
        <v>10.705</v>
      </c>
      <c r="N99" s="283">
        <v>9.4090000000000007</v>
      </c>
      <c r="O99" s="283">
        <v>8.1720000000000006</v>
      </c>
      <c r="P99" s="283">
        <v>6.8369999999999997</v>
      </c>
      <c r="Q99" s="283">
        <v>8.1750000000000007</v>
      </c>
      <c r="R99" s="283">
        <v>9.3030000000000008</v>
      </c>
      <c r="S99" s="283">
        <v>9.8160000000000007</v>
      </c>
      <c r="T99" s="283">
        <v>9.5150000000000006</v>
      </c>
      <c r="U99" s="283">
        <v>10.912000000000001</v>
      </c>
      <c r="V99" s="283">
        <v>9.9049999999999994</v>
      </c>
      <c r="W99" s="283">
        <v>9.8620000000000001</v>
      </c>
      <c r="X99" s="283">
        <v>8.8309999999999995</v>
      </c>
      <c r="Y99" s="283">
        <v>9.452</v>
      </c>
      <c r="Z99" s="283">
        <v>10.047000000000001</v>
      </c>
      <c r="AA99" s="283">
        <v>10.246</v>
      </c>
      <c r="AB99" s="283">
        <v>10.404</v>
      </c>
      <c r="AC99" s="283">
        <v>10.776999999999999</v>
      </c>
      <c r="AD99" s="283">
        <v>11.439</v>
      </c>
      <c r="AE99" s="283">
        <v>12.314</v>
      </c>
      <c r="AF99" s="283">
        <v>12.582000000000001</v>
      </c>
      <c r="AG99" s="283">
        <v>12.474</v>
      </c>
      <c r="AH99" s="283">
        <v>12.542999999999999</v>
      </c>
      <c r="AJ99" s="334"/>
    </row>
    <row r="100" spans="2:36" ht="16.5">
      <c r="B100" s="169" t="s">
        <v>446</v>
      </c>
      <c r="C100" s="167"/>
      <c r="D100" s="333"/>
      <c r="E100" s="283">
        <v>34.622</v>
      </c>
      <c r="F100" s="283">
        <v>35.673999999999999</v>
      </c>
      <c r="G100" s="283">
        <v>34.115000000000002</v>
      </c>
      <c r="H100" s="283">
        <v>32.570999999999998</v>
      </c>
      <c r="I100" s="283">
        <v>38.344000000000001</v>
      </c>
      <c r="J100" s="283">
        <v>40.936</v>
      </c>
      <c r="K100" s="283">
        <v>41.140999999999998</v>
      </c>
      <c r="L100" s="283">
        <v>42.048000000000002</v>
      </c>
      <c r="M100" s="283">
        <v>42.951999999999998</v>
      </c>
      <c r="N100" s="283">
        <v>46.74</v>
      </c>
      <c r="O100" s="283">
        <v>47.01</v>
      </c>
      <c r="P100" s="283">
        <v>40.066000000000003</v>
      </c>
      <c r="Q100" s="283">
        <v>46.322000000000003</v>
      </c>
      <c r="R100" s="283">
        <v>49.957000000000001</v>
      </c>
      <c r="S100" s="283">
        <v>48.997</v>
      </c>
      <c r="T100" s="283">
        <v>46.034999999999997</v>
      </c>
      <c r="U100" s="283">
        <v>42.134999999999998</v>
      </c>
      <c r="V100" s="283">
        <v>42.173999999999999</v>
      </c>
      <c r="W100" s="283">
        <v>42.722999999999999</v>
      </c>
      <c r="X100" s="283">
        <v>36.723999999999997</v>
      </c>
      <c r="Y100" s="283">
        <v>49.759</v>
      </c>
      <c r="Z100" s="283">
        <v>47.953000000000003</v>
      </c>
      <c r="AA100" s="283">
        <v>46.186999999999998</v>
      </c>
      <c r="AB100" s="283">
        <v>45.456000000000003</v>
      </c>
      <c r="AC100" s="283">
        <v>49.594999999999999</v>
      </c>
      <c r="AD100" s="283">
        <v>51.332999999999998</v>
      </c>
      <c r="AE100" s="283">
        <v>53.037999999999997</v>
      </c>
      <c r="AF100" s="283">
        <v>55.814</v>
      </c>
      <c r="AG100" s="283">
        <v>59.985999999999997</v>
      </c>
      <c r="AH100" s="283">
        <v>63.005000000000003</v>
      </c>
      <c r="AJ100" s="334"/>
    </row>
    <row r="101" spans="2:36" ht="16.5">
      <c r="B101" s="169" t="s">
        <v>447</v>
      </c>
      <c r="C101" s="167"/>
      <c r="D101" s="333"/>
      <c r="E101" s="283">
        <v>20.245000000000001</v>
      </c>
      <c r="F101" s="283">
        <v>21.608000000000001</v>
      </c>
      <c r="G101" s="283">
        <v>24.091999999999999</v>
      </c>
      <c r="H101" s="283">
        <v>25.350999999999999</v>
      </c>
      <c r="I101" s="283">
        <v>23.981999999999999</v>
      </c>
      <c r="J101" s="283">
        <v>23.311</v>
      </c>
      <c r="K101" s="283">
        <v>25.13</v>
      </c>
      <c r="L101" s="283">
        <v>26.477</v>
      </c>
      <c r="M101" s="283">
        <v>26.684000000000001</v>
      </c>
      <c r="N101" s="283">
        <v>25.43</v>
      </c>
      <c r="O101" s="283">
        <v>23.960999999999999</v>
      </c>
      <c r="P101" s="283">
        <v>24.593</v>
      </c>
      <c r="Q101" s="283">
        <v>31.898</v>
      </c>
      <c r="R101" s="283">
        <v>35.566000000000003</v>
      </c>
      <c r="S101" s="283">
        <v>32.978000000000002</v>
      </c>
      <c r="T101" s="283">
        <v>36.545999999999999</v>
      </c>
      <c r="U101" s="283">
        <v>38.075000000000003</v>
      </c>
      <c r="V101" s="283">
        <v>37.024000000000001</v>
      </c>
      <c r="W101" s="283">
        <v>35.814999999999998</v>
      </c>
      <c r="X101" s="283">
        <v>34.749000000000002</v>
      </c>
      <c r="Y101" s="283">
        <v>37.981999999999999</v>
      </c>
      <c r="Z101" s="283">
        <v>40.143000000000001</v>
      </c>
      <c r="AA101" s="283">
        <v>41.506999999999998</v>
      </c>
      <c r="AB101" s="283">
        <v>41.737000000000002</v>
      </c>
      <c r="AC101" s="283">
        <v>41.44</v>
      </c>
      <c r="AD101" s="283">
        <v>42.962000000000003</v>
      </c>
      <c r="AE101" s="283">
        <v>45.021999999999998</v>
      </c>
      <c r="AF101" s="283">
        <v>44.305999999999997</v>
      </c>
      <c r="AG101" s="283">
        <v>43.167999999999999</v>
      </c>
      <c r="AH101" s="283">
        <v>45.741999999999997</v>
      </c>
      <c r="AJ101" s="334"/>
    </row>
    <row r="102" spans="2:36" ht="16.5">
      <c r="B102" s="169" t="s">
        <v>448</v>
      </c>
      <c r="C102" s="167"/>
      <c r="D102" s="333"/>
      <c r="E102" s="283">
        <v>54.867000000000004</v>
      </c>
      <c r="F102" s="283">
        <v>57.281999999999996</v>
      </c>
      <c r="G102" s="283">
        <v>58.207000000000001</v>
      </c>
      <c r="H102" s="283">
        <v>57.921999999999997</v>
      </c>
      <c r="I102" s="283">
        <v>62.326000000000001</v>
      </c>
      <c r="J102" s="283">
        <v>64.247</v>
      </c>
      <c r="K102" s="283">
        <v>66.271000000000001</v>
      </c>
      <c r="L102" s="283">
        <v>68.525000000000006</v>
      </c>
      <c r="M102" s="283">
        <v>69.635999999999996</v>
      </c>
      <c r="N102" s="283">
        <v>72.17</v>
      </c>
      <c r="O102" s="283">
        <v>70.971000000000004</v>
      </c>
      <c r="P102" s="283">
        <v>64.659000000000006</v>
      </c>
      <c r="Q102" s="283">
        <v>78.22</v>
      </c>
      <c r="R102" s="283">
        <v>85.522999999999996</v>
      </c>
      <c r="S102" s="283">
        <v>81.974999999999994</v>
      </c>
      <c r="T102" s="283">
        <v>82.580999999999989</v>
      </c>
      <c r="U102" s="283">
        <v>80.210000000000008</v>
      </c>
      <c r="V102" s="283">
        <v>79.198000000000008</v>
      </c>
      <c r="W102" s="283">
        <v>78.537999999999997</v>
      </c>
      <c r="X102" s="283">
        <v>71.472999999999999</v>
      </c>
      <c r="Y102" s="283">
        <v>87.741</v>
      </c>
      <c r="Z102" s="283">
        <v>88.096000000000004</v>
      </c>
      <c r="AA102" s="283">
        <v>87.693999999999988</v>
      </c>
      <c r="AB102" s="283">
        <v>87.193000000000012</v>
      </c>
      <c r="AC102" s="283">
        <v>91.034999999999997</v>
      </c>
      <c r="AD102" s="283">
        <v>94.295000000000002</v>
      </c>
      <c r="AE102" s="283">
        <v>98.06</v>
      </c>
      <c r="AF102" s="283">
        <v>100.12</v>
      </c>
      <c r="AG102" s="283">
        <v>103.154</v>
      </c>
      <c r="AH102" s="283">
        <v>108.747</v>
      </c>
      <c r="AJ102" s="334"/>
    </row>
    <row r="103" spans="2:36" ht="16.5">
      <c r="B103" s="169" t="s">
        <v>133</v>
      </c>
      <c r="C103" s="167"/>
      <c r="D103" s="333"/>
      <c r="E103" s="283">
        <v>49.305999999999997</v>
      </c>
      <c r="F103" s="283">
        <v>102.167</v>
      </c>
      <c r="G103" s="283">
        <v>92.558999999999997</v>
      </c>
      <c r="H103" s="283">
        <v>98.600999999999999</v>
      </c>
      <c r="I103" s="283">
        <v>106.083</v>
      </c>
      <c r="J103" s="283">
        <v>120.626</v>
      </c>
      <c r="K103" s="283">
        <v>108.426</v>
      </c>
      <c r="L103" s="283">
        <v>131</v>
      </c>
      <c r="M103" s="283">
        <v>146.18199999999999</v>
      </c>
      <c r="N103" s="283">
        <v>134.32</v>
      </c>
      <c r="O103" s="283">
        <v>132.88200000000001</v>
      </c>
      <c r="P103" s="283">
        <v>155.608</v>
      </c>
      <c r="Q103" s="283">
        <v>160.24799999999999</v>
      </c>
      <c r="R103" s="283">
        <v>178.44300000000001</v>
      </c>
      <c r="S103" s="283">
        <v>206.637</v>
      </c>
      <c r="T103" s="283">
        <v>223.21100000000001</v>
      </c>
      <c r="U103" s="283">
        <v>157.298</v>
      </c>
      <c r="V103" s="283">
        <v>213.59700000000001</v>
      </c>
      <c r="W103" s="283">
        <v>104.261</v>
      </c>
      <c r="X103" s="283">
        <v>162.517</v>
      </c>
      <c r="Y103" s="283">
        <v>148.107</v>
      </c>
      <c r="Z103" s="283">
        <v>124.86799999999999</v>
      </c>
      <c r="AA103" s="283">
        <v>113.623</v>
      </c>
      <c r="AB103" s="283">
        <v>153.06200000000001</v>
      </c>
      <c r="AC103" s="283">
        <v>114.825</v>
      </c>
      <c r="AD103" s="283">
        <v>152.81800000000001</v>
      </c>
      <c r="AE103" s="283">
        <v>196.40799999999999</v>
      </c>
      <c r="AF103" s="283">
        <v>196.02699999999999</v>
      </c>
      <c r="AG103" s="283">
        <v>182.25899999999999</v>
      </c>
      <c r="AH103" s="283">
        <v>165.38800000000001</v>
      </c>
      <c r="AJ103" s="334"/>
    </row>
    <row r="104" spans="2:36" ht="16.5">
      <c r="B104" s="169" t="s">
        <v>548</v>
      </c>
      <c r="C104" s="167"/>
      <c r="D104" s="333"/>
      <c r="E104" s="283">
        <v>121.95099999999999</v>
      </c>
      <c r="F104" s="283">
        <v>134.482</v>
      </c>
      <c r="G104" s="283">
        <v>135.66499999999999</v>
      </c>
      <c r="H104" s="283">
        <v>138.25200000000001</v>
      </c>
      <c r="I104" s="283">
        <v>168.70699999999999</v>
      </c>
      <c r="J104" s="283">
        <v>204.78399999999999</v>
      </c>
      <c r="K104" s="283">
        <v>197.83099999999999</v>
      </c>
      <c r="L104" s="283">
        <v>210.18299999999999</v>
      </c>
      <c r="M104" s="283">
        <v>201.19399999999999</v>
      </c>
      <c r="N104" s="283">
        <v>200.876</v>
      </c>
      <c r="O104" s="283">
        <v>225.31800000000001</v>
      </c>
      <c r="P104" s="283">
        <v>227.52</v>
      </c>
      <c r="Q104" s="283">
        <v>246.197</v>
      </c>
      <c r="R104" s="283">
        <v>259.137</v>
      </c>
      <c r="S104" s="283">
        <v>333.78500000000003</v>
      </c>
      <c r="T104" s="283">
        <v>340.61700000000002</v>
      </c>
      <c r="U104" s="283">
        <v>264.04199999999997</v>
      </c>
      <c r="V104" s="283">
        <v>312.53699999999998</v>
      </c>
      <c r="W104" s="283">
        <v>215.953</v>
      </c>
      <c r="X104" s="283">
        <v>294.58199999999999</v>
      </c>
      <c r="Y104" s="283">
        <v>427.983</v>
      </c>
      <c r="Z104" s="283">
        <v>378.51299999999998</v>
      </c>
      <c r="AA104" s="283">
        <v>319.767</v>
      </c>
      <c r="AB104" s="283">
        <v>352.33300000000003</v>
      </c>
      <c r="AC104" s="283">
        <v>367.92500000000001</v>
      </c>
      <c r="AD104" s="283">
        <v>460.88200000000001</v>
      </c>
      <c r="AE104" s="283">
        <v>511.52800000000002</v>
      </c>
      <c r="AF104" s="283">
        <v>574.75699999999995</v>
      </c>
      <c r="AG104" s="283">
        <v>586.12</v>
      </c>
      <c r="AH104" s="283">
        <v>551.39700000000005</v>
      </c>
      <c r="AJ104" s="334"/>
    </row>
    <row r="105" spans="2:36" ht="16.5">
      <c r="B105" s="169" t="s">
        <v>549</v>
      </c>
      <c r="C105" s="167"/>
      <c r="D105" s="333"/>
      <c r="E105" s="283">
        <v>93.921000000000006</v>
      </c>
      <c r="F105" s="283">
        <v>101.761</v>
      </c>
      <c r="G105" s="283">
        <v>112.265</v>
      </c>
      <c r="H105" s="283">
        <v>123.22799999999999</v>
      </c>
      <c r="I105" s="283">
        <v>124.846</v>
      </c>
      <c r="J105" s="283">
        <v>118.402</v>
      </c>
      <c r="K105" s="283">
        <v>134.97999999999999</v>
      </c>
      <c r="L105" s="283">
        <v>141.66200000000001</v>
      </c>
      <c r="M105" s="283">
        <v>142.46100000000001</v>
      </c>
      <c r="N105" s="283">
        <v>148.93899999999999</v>
      </c>
      <c r="O105" s="283">
        <v>126.48</v>
      </c>
      <c r="P105" s="283">
        <v>129.244</v>
      </c>
      <c r="Q105" s="283">
        <v>133.77199999999999</v>
      </c>
      <c r="R105" s="283">
        <v>127.396</v>
      </c>
      <c r="S105" s="283">
        <v>129.27600000000001</v>
      </c>
      <c r="T105" s="283">
        <v>116.081</v>
      </c>
      <c r="U105" s="283">
        <v>97.698999999999998</v>
      </c>
      <c r="V105" s="283">
        <v>95.698999999999998</v>
      </c>
      <c r="W105" s="283">
        <v>99.957999999999998</v>
      </c>
      <c r="X105" s="283">
        <v>103.095</v>
      </c>
      <c r="Y105" s="283">
        <v>118.179</v>
      </c>
      <c r="Z105" s="283">
        <v>127.59099999999999</v>
      </c>
      <c r="AA105" s="283">
        <v>140.29900000000001</v>
      </c>
      <c r="AB105" s="283">
        <v>144.417</v>
      </c>
      <c r="AC105" s="283">
        <v>164.95599999999999</v>
      </c>
      <c r="AD105" s="283">
        <v>178.489</v>
      </c>
      <c r="AE105" s="283">
        <v>185.98099999999999</v>
      </c>
      <c r="AF105" s="283">
        <v>184.71700000000001</v>
      </c>
      <c r="AG105" s="283">
        <v>187.13800000000001</v>
      </c>
      <c r="AH105" s="283">
        <v>201.595</v>
      </c>
      <c r="AJ105" s="334"/>
    </row>
    <row r="106" spans="2:36" ht="16.5">
      <c r="B106" s="169" t="s">
        <v>550</v>
      </c>
      <c r="C106" s="167"/>
      <c r="D106" s="333"/>
      <c r="E106" s="283">
        <v>65.629000000000005</v>
      </c>
      <c r="F106" s="283">
        <v>69.834999999999994</v>
      </c>
      <c r="G106" s="283">
        <v>89.361000000000004</v>
      </c>
      <c r="H106" s="283">
        <v>110.82</v>
      </c>
      <c r="I106" s="283">
        <v>106.50700000000001</v>
      </c>
      <c r="J106" s="283">
        <v>98.222999999999999</v>
      </c>
      <c r="K106" s="283">
        <v>92.951999999999998</v>
      </c>
      <c r="L106" s="283">
        <v>92.661000000000001</v>
      </c>
      <c r="M106" s="283">
        <v>97.733000000000004</v>
      </c>
      <c r="N106" s="283">
        <v>91.26</v>
      </c>
      <c r="O106" s="283">
        <v>86.162000000000006</v>
      </c>
      <c r="P106" s="283">
        <v>71.129000000000005</v>
      </c>
      <c r="Q106" s="283">
        <v>76.617000000000004</v>
      </c>
      <c r="R106" s="283">
        <v>78.459000000000003</v>
      </c>
      <c r="S106" s="283">
        <v>94.031999999999996</v>
      </c>
      <c r="T106" s="283">
        <v>106.443</v>
      </c>
      <c r="U106" s="283">
        <v>118.289</v>
      </c>
      <c r="V106" s="283">
        <v>124.92700000000001</v>
      </c>
      <c r="W106" s="283">
        <v>126.33499999999999</v>
      </c>
      <c r="X106" s="283">
        <v>122.035</v>
      </c>
      <c r="Y106" s="283">
        <v>132.95699999999999</v>
      </c>
      <c r="Z106" s="283">
        <v>135.58000000000001</v>
      </c>
      <c r="AA106" s="283">
        <v>137.54900000000001</v>
      </c>
      <c r="AB106" s="283">
        <v>124.40900000000001</v>
      </c>
      <c r="AC106" s="283">
        <v>119.788</v>
      </c>
      <c r="AD106" s="283">
        <v>119.06100000000001</v>
      </c>
      <c r="AE106" s="283">
        <v>120.315</v>
      </c>
      <c r="AF106" s="283">
        <v>113.205</v>
      </c>
      <c r="AG106" s="283">
        <v>109.91800000000001</v>
      </c>
      <c r="AH106" s="283">
        <v>116.616</v>
      </c>
      <c r="AJ106" s="334"/>
    </row>
    <row r="107" spans="2:36" ht="16.5">
      <c r="B107" s="169" t="s">
        <v>135</v>
      </c>
      <c r="C107" s="167"/>
      <c r="D107" s="333"/>
      <c r="E107" s="283">
        <v>80.423000000000002</v>
      </c>
      <c r="F107" s="283">
        <v>86.653999999999996</v>
      </c>
      <c r="G107" s="283">
        <v>85.864000000000004</v>
      </c>
      <c r="H107" s="283">
        <v>99.863</v>
      </c>
      <c r="I107" s="283">
        <v>98.872</v>
      </c>
      <c r="J107" s="283">
        <v>112.434</v>
      </c>
      <c r="K107" s="283">
        <v>105.873</v>
      </c>
      <c r="L107" s="283">
        <v>119.509</v>
      </c>
      <c r="M107" s="283">
        <v>124.22799999999999</v>
      </c>
      <c r="N107" s="283">
        <v>127.482</v>
      </c>
      <c r="O107" s="283">
        <v>155.34399999999999</v>
      </c>
      <c r="P107" s="283">
        <v>106.309</v>
      </c>
      <c r="Q107" s="283">
        <v>130.608</v>
      </c>
      <c r="R107" s="283">
        <v>133.84100000000001</v>
      </c>
      <c r="S107" s="283">
        <v>173.482</v>
      </c>
      <c r="T107" s="283">
        <v>166.68100000000001</v>
      </c>
      <c r="U107" s="283">
        <v>206.59399999999999</v>
      </c>
      <c r="V107" s="283">
        <v>229.761</v>
      </c>
      <c r="W107" s="283">
        <v>235.62899999999999</v>
      </c>
      <c r="X107" s="283">
        <v>157.51</v>
      </c>
      <c r="Y107" s="283">
        <v>241.46700000000001</v>
      </c>
      <c r="Z107" s="283">
        <v>229.62700000000001</v>
      </c>
      <c r="AA107" s="283">
        <v>198.55799999999999</v>
      </c>
      <c r="AB107" s="283">
        <v>239.495</v>
      </c>
      <c r="AC107" s="283">
        <v>301.38600000000002</v>
      </c>
      <c r="AD107" s="283">
        <v>250.45099999999999</v>
      </c>
      <c r="AE107" s="283">
        <v>278.32299999999998</v>
      </c>
      <c r="AF107" s="283">
        <v>305.92099999999999</v>
      </c>
      <c r="AG107" s="283">
        <v>325.48200000000003</v>
      </c>
      <c r="AH107" s="283">
        <v>286.70999999999998</v>
      </c>
      <c r="AJ107" s="334"/>
    </row>
    <row r="108" spans="2:36" ht="16.5">
      <c r="B108" s="170" t="s">
        <v>451</v>
      </c>
      <c r="C108" s="167"/>
      <c r="D108" s="333"/>
      <c r="E108" s="283"/>
      <c r="F108" s="283"/>
      <c r="G108" s="283"/>
      <c r="H108" s="283"/>
      <c r="I108" s="283"/>
      <c r="J108" s="283"/>
      <c r="K108" s="283"/>
      <c r="L108" s="283"/>
      <c r="M108" s="283"/>
      <c r="N108" s="283"/>
      <c r="O108" s="283"/>
      <c r="P108" s="283"/>
      <c r="Q108" s="283"/>
      <c r="R108" s="283"/>
      <c r="S108" s="283"/>
      <c r="T108" s="283"/>
      <c r="U108" s="283"/>
      <c r="V108" s="283"/>
      <c r="W108" s="283"/>
      <c r="X108" s="283"/>
      <c r="Y108" s="283"/>
      <c r="Z108" s="283"/>
      <c r="AA108" s="283"/>
      <c r="AB108" s="283"/>
      <c r="AC108" s="283"/>
      <c r="AD108" s="283"/>
      <c r="AE108" s="283"/>
      <c r="AF108" s="283"/>
      <c r="AG108" s="283"/>
      <c r="AH108" s="283"/>
      <c r="AJ108" s="334"/>
    </row>
    <row r="109" spans="2:36" ht="16.5">
      <c r="B109" s="170" t="s">
        <v>452</v>
      </c>
      <c r="C109" s="167"/>
      <c r="D109" s="333"/>
      <c r="E109" s="283"/>
      <c r="F109" s="283"/>
      <c r="G109" s="283"/>
      <c r="H109" s="283"/>
      <c r="I109" s="283"/>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3"/>
      <c r="AF109" s="283"/>
      <c r="AG109" s="283"/>
      <c r="AH109" s="283"/>
      <c r="AJ109" s="334"/>
    </row>
    <row r="110" spans="2:36" ht="16.5">
      <c r="B110" s="169" t="s">
        <v>136</v>
      </c>
      <c r="C110" s="167"/>
      <c r="D110" s="329"/>
      <c r="E110" s="283">
        <v>391.24</v>
      </c>
      <c r="F110" s="283">
        <v>433.76799999999997</v>
      </c>
      <c r="G110" s="283">
        <v>474.74</v>
      </c>
      <c r="H110" s="283">
        <v>526.22</v>
      </c>
      <c r="I110" s="283">
        <v>572.274</v>
      </c>
      <c r="J110" s="283">
        <v>634.00199999999995</v>
      </c>
      <c r="K110" s="283">
        <v>757.23199999999997</v>
      </c>
      <c r="L110" s="283">
        <v>831.09799999999996</v>
      </c>
      <c r="M110" s="283">
        <v>953.52200000000005</v>
      </c>
      <c r="N110" s="283">
        <v>1054.5650000000001</v>
      </c>
      <c r="O110" s="283">
        <v>1215.8330000000001</v>
      </c>
      <c r="P110" s="283">
        <v>1067.5329999999999</v>
      </c>
      <c r="Q110" s="283">
        <v>1277.413</v>
      </c>
      <c r="R110" s="283">
        <v>1480.8520000000001</v>
      </c>
      <c r="S110" s="283">
        <v>1624.431</v>
      </c>
      <c r="T110" s="283">
        <v>1691.559</v>
      </c>
      <c r="U110" s="283">
        <v>1960.6769999999999</v>
      </c>
      <c r="V110" s="283">
        <v>2092.9349999999999</v>
      </c>
      <c r="W110" s="283">
        <v>2105.0070000000001</v>
      </c>
      <c r="X110" s="283">
        <v>1910.807</v>
      </c>
      <c r="Y110" s="283">
        <v>2281.962</v>
      </c>
      <c r="Z110" s="283">
        <v>2332.982</v>
      </c>
      <c r="AA110" s="283">
        <v>2472.6080000000002</v>
      </c>
      <c r="AB110" s="283">
        <v>2683.4760000000001</v>
      </c>
      <c r="AC110" s="283">
        <v>3189.0219999999999</v>
      </c>
      <c r="AD110" s="283">
        <v>3328.7069999999999</v>
      </c>
      <c r="AE110" s="283">
        <v>3465.5349999999999</v>
      </c>
      <c r="AF110" s="283">
        <v>3603.989</v>
      </c>
      <c r="AG110" s="283">
        <v>3619.098</v>
      </c>
      <c r="AH110" s="283">
        <v>3573.2359999999999</v>
      </c>
      <c r="AJ110" s="330"/>
    </row>
    <row r="111" spans="2:36" ht="16.5">
      <c r="B111" s="169" t="s">
        <v>137</v>
      </c>
      <c r="C111" s="167"/>
      <c r="D111" s="329"/>
      <c r="E111" s="283">
        <v>103.92100000000001</v>
      </c>
      <c r="F111" s="283">
        <v>114.279</v>
      </c>
      <c r="G111" s="283">
        <v>128.39400000000001</v>
      </c>
      <c r="H111" s="283">
        <v>126.51</v>
      </c>
      <c r="I111" s="283">
        <v>134.887</v>
      </c>
      <c r="J111" s="283">
        <v>131.46199999999999</v>
      </c>
      <c r="K111" s="283">
        <v>144.15899999999999</v>
      </c>
      <c r="L111" s="283">
        <v>158.13999999999999</v>
      </c>
      <c r="M111" s="283">
        <v>169.017</v>
      </c>
      <c r="N111" s="283">
        <v>157.41200000000001</v>
      </c>
      <c r="O111" s="283">
        <v>157.38800000000001</v>
      </c>
      <c r="P111" s="283">
        <v>145.61099999999999</v>
      </c>
      <c r="Q111" s="283">
        <v>178.63300000000001</v>
      </c>
      <c r="R111" s="283">
        <v>181.48</v>
      </c>
      <c r="S111" s="283">
        <v>176.68600000000001</v>
      </c>
      <c r="T111" s="283">
        <v>189.79300000000001</v>
      </c>
      <c r="U111" s="283">
        <v>155.50899999999999</v>
      </c>
      <c r="V111" s="283">
        <v>168.56100000000001</v>
      </c>
      <c r="W111" s="283">
        <v>166.53800000000001</v>
      </c>
      <c r="X111" s="283">
        <v>156.45699999999999</v>
      </c>
      <c r="Y111" s="283">
        <v>176.17099999999999</v>
      </c>
      <c r="Z111" s="283">
        <v>189.55799999999999</v>
      </c>
      <c r="AA111" s="283">
        <v>192.96299999999999</v>
      </c>
      <c r="AB111" s="283">
        <v>199.36</v>
      </c>
      <c r="AC111" s="283">
        <v>223.471</v>
      </c>
      <c r="AD111" s="283">
        <v>244.31399999999999</v>
      </c>
      <c r="AE111" s="283">
        <v>247.625</v>
      </c>
      <c r="AF111" s="283">
        <v>238.58099999999999</v>
      </c>
      <c r="AG111" s="283">
        <v>238.261</v>
      </c>
      <c r="AH111" s="283">
        <v>252.31899999999999</v>
      </c>
      <c r="AJ111" s="330"/>
    </row>
    <row r="112" spans="2:36" ht="16.5">
      <c r="B112" s="169" t="s">
        <v>553</v>
      </c>
      <c r="C112" s="167"/>
      <c r="D112" s="329"/>
      <c r="E112" s="283">
        <v>86.572999999999993</v>
      </c>
      <c r="F112" s="283">
        <v>85.679000000000002</v>
      </c>
      <c r="G112" s="283">
        <v>87.135999999999996</v>
      </c>
      <c r="H112" s="283">
        <v>88.911000000000001</v>
      </c>
      <c r="I112" s="283">
        <v>86.402000000000001</v>
      </c>
      <c r="J112" s="283">
        <v>82.61</v>
      </c>
      <c r="K112" s="283">
        <v>94.248999999999995</v>
      </c>
      <c r="L112" s="283">
        <v>101.45</v>
      </c>
      <c r="M112" s="283">
        <v>112.92400000000001</v>
      </c>
      <c r="N112" s="283">
        <v>108.203</v>
      </c>
      <c r="O112" s="283">
        <v>103.024</v>
      </c>
      <c r="P112" s="283">
        <v>95.715999999999994</v>
      </c>
      <c r="Q112" s="283">
        <v>99.793999999999997</v>
      </c>
      <c r="R112" s="283">
        <v>101.02500000000001</v>
      </c>
      <c r="S112" s="283">
        <v>101.71</v>
      </c>
      <c r="T112" s="283">
        <v>95.376000000000005</v>
      </c>
      <c r="U112" s="283">
        <v>98.244</v>
      </c>
      <c r="V112" s="283">
        <v>99.816000000000003</v>
      </c>
      <c r="W112" s="283">
        <v>97.268000000000001</v>
      </c>
      <c r="X112" s="283">
        <v>93.67</v>
      </c>
      <c r="Y112" s="283">
        <v>103.35</v>
      </c>
      <c r="Z112" s="283">
        <v>108.02</v>
      </c>
      <c r="AA112" s="283">
        <v>114.358</v>
      </c>
      <c r="AB112" s="283">
        <v>116.794</v>
      </c>
      <c r="AC112" s="283">
        <v>126.517</v>
      </c>
      <c r="AD112" s="283">
        <v>134.93199999999999</v>
      </c>
      <c r="AE112" s="283">
        <v>145.30500000000001</v>
      </c>
      <c r="AF112" s="283">
        <v>143.52000000000001</v>
      </c>
      <c r="AG112" s="283">
        <v>154.04599999999999</v>
      </c>
      <c r="AH112" s="283">
        <v>169.88</v>
      </c>
      <c r="AJ112" s="330"/>
    </row>
    <row r="113" spans="1:37" ht="16.5">
      <c r="B113" s="171" t="s">
        <v>554</v>
      </c>
      <c r="C113" s="167"/>
      <c r="D113" s="329"/>
      <c r="E113" s="283">
        <v>155.16499999999999</v>
      </c>
      <c r="F113" s="283">
        <v>172.24600000000001</v>
      </c>
      <c r="G113" s="283">
        <v>182.74700000000001</v>
      </c>
      <c r="H113" s="283">
        <v>197.631</v>
      </c>
      <c r="I113" s="283">
        <v>209.416</v>
      </c>
      <c r="J113" s="283">
        <v>220.85499999999999</v>
      </c>
      <c r="K113" s="283">
        <v>229.227</v>
      </c>
      <c r="L113" s="283">
        <v>240.21799999999999</v>
      </c>
      <c r="M113" s="283">
        <v>255.22300000000001</v>
      </c>
      <c r="N113" s="283">
        <v>255.37100000000001</v>
      </c>
      <c r="O113" s="283">
        <v>245.648</v>
      </c>
      <c r="P113" s="283">
        <v>246.90299999999999</v>
      </c>
      <c r="Q113" s="283">
        <v>259.87799999999999</v>
      </c>
      <c r="R113" s="283">
        <v>263</v>
      </c>
      <c r="S113" s="283">
        <v>243.59399999999999</v>
      </c>
      <c r="T113" s="283">
        <v>243.649</v>
      </c>
      <c r="U113" s="283">
        <v>236.76400000000001</v>
      </c>
      <c r="V113" s="283">
        <v>221.47900000000001</v>
      </c>
      <c r="W113" s="283">
        <v>127.11</v>
      </c>
      <c r="X113" s="283">
        <v>274.32499999999999</v>
      </c>
      <c r="Y113" s="283">
        <v>277.27300000000002</v>
      </c>
      <c r="Z113" s="283">
        <v>222.64</v>
      </c>
      <c r="AA113" s="283">
        <v>233.05199999999999</v>
      </c>
      <c r="AB113" s="283">
        <v>295.32</v>
      </c>
      <c r="AC113" s="283">
        <v>332.75900000000001</v>
      </c>
      <c r="AD113" s="283">
        <v>395.14299999999997</v>
      </c>
      <c r="AE113" s="283">
        <v>394.435</v>
      </c>
      <c r="AF113" s="283">
        <v>348.82100000000003</v>
      </c>
      <c r="AG113" s="283">
        <v>317.77100000000002</v>
      </c>
      <c r="AH113" s="283">
        <v>334.95699999999999</v>
      </c>
      <c r="AJ113" s="330"/>
    </row>
    <row r="114" spans="1:37" ht="16.5">
      <c r="B114" s="171" t="s">
        <v>555</v>
      </c>
      <c r="C114" s="167"/>
      <c r="D114" s="329"/>
      <c r="E114" s="283">
        <v>195.476</v>
      </c>
      <c r="F114" s="283">
        <v>215.17699999999999</v>
      </c>
      <c r="G114" s="283">
        <v>247.05</v>
      </c>
      <c r="H114" s="283">
        <v>292.72300000000001</v>
      </c>
      <c r="I114" s="283">
        <v>334.226</v>
      </c>
      <c r="J114" s="283">
        <v>356.06299999999999</v>
      </c>
      <c r="K114" s="283">
        <v>355.39</v>
      </c>
      <c r="L114" s="283">
        <v>372.339</v>
      </c>
      <c r="M114" s="283">
        <v>367.80799999999999</v>
      </c>
      <c r="N114" s="283">
        <v>344.98099999999999</v>
      </c>
      <c r="O114" s="283">
        <v>318.18099999999998</v>
      </c>
      <c r="P114" s="283">
        <v>268.02300000000002</v>
      </c>
      <c r="Q114" s="283">
        <v>261.79500000000002</v>
      </c>
      <c r="R114" s="283">
        <v>253.93</v>
      </c>
      <c r="S114" s="283">
        <v>288.654</v>
      </c>
      <c r="T114" s="283">
        <v>285.32799999999997</v>
      </c>
      <c r="U114" s="283">
        <v>332.95400000000001</v>
      </c>
      <c r="V114" s="283">
        <v>353.50599999999997</v>
      </c>
      <c r="W114" s="283">
        <v>354.54399999999998</v>
      </c>
      <c r="X114" s="283">
        <v>318.37900000000002</v>
      </c>
      <c r="Y114" s="283">
        <v>365.18</v>
      </c>
      <c r="Z114" s="283">
        <v>380.55</v>
      </c>
      <c r="AA114" s="283">
        <v>381.80700000000002</v>
      </c>
      <c r="AB114" s="283">
        <v>393.03300000000002</v>
      </c>
      <c r="AC114" s="283">
        <v>410.45499999999998</v>
      </c>
      <c r="AD114" s="283">
        <v>420.32600000000002</v>
      </c>
      <c r="AE114" s="283">
        <v>411.154</v>
      </c>
      <c r="AF114" s="283">
        <v>417.25900000000001</v>
      </c>
      <c r="AG114" s="283">
        <v>441.36500000000001</v>
      </c>
      <c r="AH114" s="283">
        <v>500.20400000000001</v>
      </c>
      <c r="AJ114" s="330"/>
    </row>
    <row r="115" spans="1:37" ht="16.5">
      <c r="B115" s="171" t="s">
        <v>556</v>
      </c>
      <c r="C115" s="167"/>
      <c r="D115" s="329"/>
      <c r="E115" s="284">
        <v>13.430999999999999</v>
      </c>
      <c r="F115" s="284">
        <v>14.228</v>
      </c>
      <c r="G115" s="284">
        <v>21.667999999999999</v>
      </c>
      <c r="H115" s="284">
        <v>28.25</v>
      </c>
      <c r="I115" s="284">
        <v>21.83</v>
      </c>
      <c r="J115" s="284">
        <v>21.780999999999999</v>
      </c>
      <c r="K115" s="284">
        <v>20.504999999999999</v>
      </c>
      <c r="L115" s="284">
        <v>24.364999999999998</v>
      </c>
      <c r="M115" s="284">
        <v>27.962</v>
      </c>
      <c r="N115" s="284">
        <v>27.085999999999999</v>
      </c>
      <c r="O115" s="284">
        <v>23.949000000000002</v>
      </c>
      <c r="P115" s="284">
        <v>21.891999999999999</v>
      </c>
      <c r="Q115" s="284">
        <v>22.818999999999999</v>
      </c>
      <c r="R115" s="284">
        <v>18.905999999999999</v>
      </c>
      <c r="S115" s="284">
        <v>20.62</v>
      </c>
      <c r="T115" s="284">
        <v>18.765000000000001</v>
      </c>
      <c r="U115" s="284">
        <v>18.925999999999998</v>
      </c>
      <c r="V115" s="284">
        <v>22.911999999999999</v>
      </c>
      <c r="W115" s="284">
        <v>23.577999999999999</v>
      </c>
      <c r="X115" s="284">
        <v>18.039000000000001</v>
      </c>
      <c r="Y115" s="284">
        <v>19.013999999999999</v>
      </c>
      <c r="Z115" s="284">
        <v>17.178000000000001</v>
      </c>
      <c r="AA115" s="284">
        <v>15.404999999999999</v>
      </c>
      <c r="AB115" s="284">
        <v>14.266999999999999</v>
      </c>
      <c r="AC115" s="284">
        <v>14.327999999999999</v>
      </c>
      <c r="AD115" s="284">
        <v>13.257</v>
      </c>
      <c r="AE115" s="284">
        <v>10.818</v>
      </c>
      <c r="AF115" s="284">
        <v>10.536</v>
      </c>
      <c r="AG115" s="284">
        <v>11.111000000000001</v>
      </c>
      <c r="AH115" s="284">
        <v>11.865</v>
      </c>
      <c r="AJ115" s="330"/>
    </row>
    <row r="116" spans="1:37" ht="16.5">
      <c r="A116" s="124"/>
      <c r="B116" s="164" t="s">
        <v>527</v>
      </c>
      <c r="C116" s="125"/>
      <c r="D116" s="168"/>
      <c r="E116" s="285">
        <v>179.51</v>
      </c>
      <c r="F116" s="285">
        <v>182.50899999999999</v>
      </c>
      <c r="G116" s="285">
        <v>192.91200000000001</v>
      </c>
      <c r="H116" s="285">
        <v>216.39699999999999</v>
      </c>
      <c r="I116" s="285">
        <v>227.7</v>
      </c>
      <c r="J116" s="285">
        <v>245.33699999999999</v>
      </c>
      <c r="K116" s="285">
        <v>244</v>
      </c>
      <c r="L116" s="285">
        <v>212.49299999999999</v>
      </c>
      <c r="M116" s="285">
        <v>220.94499999999999</v>
      </c>
      <c r="N116" s="285">
        <v>238.62700000000001</v>
      </c>
      <c r="O116" s="285">
        <v>208.39400000000001</v>
      </c>
      <c r="P116" s="285">
        <v>192.25700000000001</v>
      </c>
      <c r="Q116" s="285">
        <v>191.57900000000001</v>
      </c>
      <c r="R116" s="285">
        <v>186.52799999999999</v>
      </c>
      <c r="S116" s="285">
        <v>193.52699999999999</v>
      </c>
      <c r="T116" s="285">
        <v>198.375</v>
      </c>
      <c r="U116" s="285">
        <v>199.40700000000001</v>
      </c>
      <c r="V116" s="285">
        <v>193.55600000000001</v>
      </c>
      <c r="W116" s="285">
        <v>203.91800000000001</v>
      </c>
      <c r="X116" s="285">
        <v>216.45699999999999</v>
      </c>
      <c r="Y116" s="285">
        <v>226.17699999999999</v>
      </c>
      <c r="Z116" s="285">
        <v>247.58699999999999</v>
      </c>
      <c r="AA116" s="285">
        <v>247.31299999999999</v>
      </c>
      <c r="AB116" s="285">
        <v>264.41800000000001</v>
      </c>
      <c r="AC116" s="285">
        <v>302.78100000000001</v>
      </c>
      <c r="AD116" s="285">
        <v>298.85500000000002</v>
      </c>
      <c r="AE116" s="285">
        <v>327.50200000000001</v>
      </c>
      <c r="AF116" s="285">
        <v>328.83499999999998</v>
      </c>
      <c r="AG116" s="285">
        <v>312.56200000000001</v>
      </c>
      <c r="AH116" s="285">
        <v>318.54300000000001</v>
      </c>
      <c r="AJ116" s="330"/>
    </row>
    <row r="117" spans="1:37" ht="16.5">
      <c r="B117" s="42" t="s">
        <v>455</v>
      </c>
      <c r="D117" s="328"/>
      <c r="E117" s="286">
        <v>179.51</v>
      </c>
      <c r="F117" s="286">
        <v>182.50899999999999</v>
      </c>
      <c r="G117" s="286">
        <v>192.91200000000001</v>
      </c>
      <c r="H117" s="286">
        <v>216.39699999999999</v>
      </c>
      <c r="I117" s="286">
        <v>227.7</v>
      </c>
      <c r="J117" s="286">
        <v>245.33699999999999</v>
      </c>
      <c r="K117" s="286">
        <v>244</v>
      </c>
      <c r="L117" s="286">
        <v>212.49299999999999</v>
      </c>
      <c r="M117" s="286">
        <v>220.94499999999999</v>
      </c>
      <c r="N117" s="286">
        <v>238.62700000000001</v>
      </c>
      <c r="O117" s="286">
        <v>208.39400000000001</v>
      </c>
      <c r="P117" s="286">
        <v>192.25700000000001</v>
      </c>
      <c r="Q117" s="286">
        <v>191.57900000000001</v>
      </c>
      <c r="R117" s="286">
        <v>186.52799999999999</v>
      </c>
      <c r="S117" s="286">
        <v>193.52699999999999</v>
      </c>
      <c r="T117" s="286">
        <v>198.375</v>
      </c>
      <c r="U117" s="286">
        <v>199.40700000000001</v>
      </c>
      <c r="V117" s="286">
        <v>193.55600000000001</v>
      </c>
      <c r="W117" s="286">
        <v>203.91800000000001</v>
      </c>
      <c r="X117" s="286">
        <v>216.45699999999999</v>
      </c>
      <c r="Y117" s="286">
        <v>226.17699999999999</v>
      </c>
      <c r="Z117" s="286">
        <v>247.58699999999999</v>
      </c>
      <c r="AA117" s="286">
        <v>247.31299999999999</v>
      </c>
      <c r="AB117" s="286">
        <v>264.41800000000001</v>
      </c>
      <c r="AC117" s="286">
        <v>302.78100000000001</v>
      </c>
      <c r="AD117" s="286">
        <v>298.85500000000002</v>
      </c>
      <c r="AE117" s="286">
        <v>327.50200000000001</v>
      </c>
      <c r="AF117" s="286">
        <v>328.83499999999998</v>
      </c>
      <c r="AG117" s="286">
        <v>312.56200000000001</v>
      </c>
      <c r="AH117" s="286">
        <v>318.54300000000001</v>
      </c>
      <c r="AJ117" s="330"/>
    </row>
    <row r="118" spans="1:37" ht="16.5">
      <c r="B118" s="42"/>
      <c r="D118" s="328"/>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287"/>
      <c r="AC118" s="266"/>
      <c r="AD118" s="266"/>
      <c r="AE118" s="266"/>
      <c r="AF118" s="266"/>
      <c r="AG118" s="266"/>
      <c r="AH118" s="266"/>
      <c r="AJ118" s="330"/>
    </row>
    <row r="119" spans="1:37" ht="16.5">
      <c r="A119" s="32" t="s">
        <v>138</v>
      </c>
      <c r="B119" s="161" t="s">
        <v>139</v>
      </c>
      <c r="C119" s="34"/>
      <c r="D119" s="162"/>
      <c r="E119" s="277"/>
      <c r="F119" s="277"/>
      <c r="G119" s="277"/>
      <c r="H119" s="277"/>
      <c r="I119" s="277"/>
      <c r="J119" s="277"/>
      <c r="K119" s="277"/>
      <c r="L119" s="277"/>
      <c r="M119" s="277"/>
      <c r="N119" s="277"/>
      <c r="O119" s="277"/>
      <c r="P119" s="277"/>
      <c r="Q119" s="277"/>
      <c r="R119" s="277"/>
      <c r="S119" s="277"/>
      <c r="T119" s="277"/>
      <c r="U119" s="277"/>
      <c r="V119" s="277"/>
      <c r="W119" s="277"/>
      <c r="X119" s="277"/>
      <c r="Y119" s="277"/>
      <c r="Z119" s="277"/>
      <c r="AA119" s="277"/>
      <c r="AB119" s="277"/>
      <c r="AC119" s="278"/>
      <c r="AD119" s="278"/>
      <c r="AE119" s="278"/>
      <c r="AF119" s="278"/>
      <c r="AG119" s="278"/>
      <c r="AH119" s="278"/>
      <c r="AI119" s="172"/>
    </row>
    <row r="120" spans="1:37" ht="16.5">
      <c r="A120" s="173"/>
      <c r="B120" s="174" t="s">
        <v>140</v>
      </c>
      <c r="C120" s="125"/>
      <c r="D120" s="175"/>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289"/>
      <c r="AD120" s="289"/>
      <c r="AE120" s="289"/>
      <c r="AF120" s="289"/>
      <c r="AG120" s="289"/>
      <c r="AH120" s="289"/>
      <c r="AI120" s="92" t="s">
        <v>101</v>
      </c>
      <c r="AJ120" t="s">
        <v>456</v>
      </c>
    </row>
    <row r="121" spans="1:37" ht="16.5">
      <c r="A121" s="176"/>
      <c r="B121" s="177" t="s">
        <v>141</v>
      </c>
      <c r="C121" s="167"/>
      <c r="D121" s="178"/>
      <c r="E121" s="290"/>
      <c r="F121" s="290"/>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1"/>
      <c r="AD121" s="291"/>
      <c r="AE121" s="291"/>
      <c r="AF121" s="291"/>
      <c r="AG121" s="291"/>
      <c r="AH121" s="291"/>
    </row>
    <row r="122" spans="1:37" ht="12.75" customHeight="1">
      <c r="A122" s="179" t="b">
        <v>1</v>
      </c>
      <c r="B122" s="155" t="s">
        <v>557</v>
      </c>
      <c r="C122" s="152" t="s">
        <v>143</v>
      </c>
      <c r="D122" s="336" t="s">
        <v>144</v>
      </c>
      <c r="E122" s="269"/>
      <c r="F122" s="269"/>
      <c r="G122" s="292">
        <v>3.6189460000000002</v>
      </c>
      <c r="H122" s="292">
        <v>3.989128</v>
      </c>
      <c r="I122" s="292">
        <v>4.3425729999999998</v>
      </c>
      <c r="J122" s="292">
        <v>4.6844469999999996</v>
      </c>
      <c r="K122" s="292">
        <v>4.9895509999999996</v>
      </c>
      <c r="L122" s="292">
        <v>5.29413</v>
      </c>
      <c r="M122" s="292">
        <v>5.4300949999999997</v>
      </c>
      <c r="N122" s="292">
        <v>5.359299</v>
      </c>
      <c r="O122" s="292">
        <v>5.5995169999999996</v>
      </c>
      <c r="P122" s="292">
        <v>5.7318350000000002</v>
      </c>
      <c r="Q122" s="292">
        <v>5.9231999999999996</v>
      </c>
      <c r="R122" s="292">
        <v>6.133794</v>
      </c>
      <c r="S122" s="292">
        <v>6.3891859999999996</v>
      </c>
      <c r="T122" s="292">
        <v>6.6675420000000001</v>
      </c>
      <c r="U122" s="292">
        <v>6.7501689999999996</v>
      </c>
      <c r="V122" s="292">
        <v>6.768281</v>
      </c>
      <c r="W122" s="292">
        <v>6.7269160000000001</v>
      </c>
      <c r="X122" s="292">
        <v>6.7698450000000001</v>
      </c>
      <c r="Y122" s="292">
        <v>6.8765150000000004</v>
      </c>
      <c r="Z122" s="292">
        <v>7.0530819999999999</v>
      </c>
      <c r="AA122" s="292">
        <v>7.2067699999999997</v>
      </c>
      <c r="AB122" s="292">
        <v>7.3675220000000001</v>
      </c>
      <c r="AC122" s="292">
        <v>7.5543189999999996</v>
      </c>
      <c r="AD122" s="292">
        <v>7.7391439999999996</v>
      </c>
      <c r="AE122" s="292">
        <v>7.8424230000000001</v>
      </c>
      <c r="AF122" s="292">
        <v>7.9487829999999997</v>
      </c>
      <c r="AG122" s="292">
        <v>8.0357199999999995</v>
      </c>
      <c r="AH122" s="312">
        <v>8.1188850000000006</v>
      </c>
      <c r="AI122" s="229"/>
      <c r="AJ122" s="334" t="s">
        <v>101</v>
      </c>
      <c r="AK122" s="180"/>
    </row>
    <row r="123" spans="1:37" ht="12.75" customHeight="1">
      <c r="A123" s="181" t="b">
        <v>1</v>
      </c>
      <c r="B123" s="155" t="s">
        <v>558</v>
      </c>
      <c r="C123" s="152" t="s">
        <v>146</v>
      </c>
      <c r="D123" s="336"/>
      <c r="E123" s="269"/>
      <c r="F123" s="269"/>
      <c r="G123" s="269"/>
      <c r="H123" s="269"/>
      <c r="I123" s="269"/>
      <c r="J123" s="269"/>
      <c r="K123" s="269"/>
      <c r="L123" s="269"/>
      <c r="M123" s="269"/>
      <c r="N123" s="269"/>
      <c r="O123" s="269"/>
      <c r="P123" s="269"/>
      <c r="Q123" s="269"/>
      <c r="R123" s="269"/>
      <c r="S123" s="269"/>
      <c r="T123" s="269"/>
      <c r="U123" s="269"/>
      <c r="V123" s="269"/>
      <c r="W123" s="269"/>
      <c r="X123" s="269"/>
      <c r="Y123" s="269"/>
      <c r="Z123" s="269"/>
      <c r="AA123" s="292">
        <v>6.5012449999999999</v>
      </c>
      <c r="AB123" s="292">
        <v>6.6196549999999998</v>
      </c>
      <c r="AC123" s="292">
        <v>6.7543360000000003</v>
      </c>
      <c r="AD123" s="292">
        <v>6.8941350000000003</v>
      </c>
      <c r="AE123" s="292">
        <v>6.958043</v>
      </c>
      <c r="AF123" s="292">
        <v>7.0311189000000001</v>
      </c>
      <c r="AG123" s="292">
        <v>7.095396</v>
      </c>
      <c r="AH123" s="312">
        <v>7.1362480000000001</v>
      </c>
      <c r="AI123" s="229"/>
      <c r="AJ123" s="334"/>
      <c r="AK123" s="180"/>
    </row>
    <row r="124" spans="1:37" ht="12.75" customHeight="1">
      <c r="A124" s="182" t="b">
        <v>1</v>
      </c>
      <c r="B124" s="155" t="s">
        <v>147</v>
      </c>
      <c r="C124" s="152" t="s">
        <v>148</v>
      </c>
      <c r="D124" s="336"/>
      <c r="E124" s="269"/>
      <c r="F124" s="269"/>
      <c r="G124" s="269"/>
      <c r="H124" s="269"/>
      <c r="I124" s="269"/>
      <c r="J124" s="269"/>
      <c r="K124" s="269"/>
      <c r="L124" s="269"/>
      <c r="M124" s="269"/>
      <c r="N124" s="269"/>
      <c r="O124" s="269"/>
      <c r="P124" s="269"/>
      <c r="Q124" s="269"/>
      <c r="R124" s="269"/>
      <c r="S124" s="269"/>
      <c r="T124" s="269"/>
      <c r="U124" s="269"/>
      <c r="V124" s="269"/>
      <c r="W124" s="269"/>
      <c r="X124" s="269"/>
      <c r="Y124" s="269"/>
      <c r="Z124" s="269"/>
      <c r="AA124" s="292">
        <v>0.65147900000000003</v>
      </c>
      <c r="AB124" s="292">
        <v>0.67756000000000005</v>
      </c>
      <c r="AC124" s="292">
        <v>0.71369499999999997</v>
      </c>
      <c r="AD124" s="292">
        <v>0.75273299999999999</v>
      </c>
      <c r="AE124" s="292">
        <v>0.785771</v>
      </c>
      <c r="AF124" s="292">
        <v>0.811226</v>
      </c>
      <c r="AG124" s="292">
        <v>0.82592699999999997</v>
      </c>
      <c r="AH124" s="312">
        <v>0.84018000000000004</v>
      </c>
      <c r="AI124" s="229"/>
      <c r="AJ124" s="334"/>
      <c r="AK124" s="180"/>
    </row>
    <row r="125" spans="1:37" ht="12.75" customHeight="1">
      <c r="A125" s="182"/>
      <c r="B125" s="183" t="s">
        <v>149</v>
      </c>
      <c r="C125" s="152"/>
      <c r="D125" s="336"/>
      <c r="E125" s="269"/>
      <c r="F125" s="269"/>
      <c r="G125" s="269"/>
      <c r="H125" s="269"/>
      <c r="I125" s="269"/>
      <c r="J125" s="269"/>
      <c r="K125" s="269"/>
      <c r="L125" s="269"/>
      <c r="M125" s="269"/>
      <c r="N125" s="269"/>
      <c r="O125" s="269"/>
      <c r="P125" s="269"/>
      <c r="Q125" s="269"/>
      <c r="R125" s="269"/>
      <c r="S125" s="269"/>
      <c r="T125" s="269"/>
      <c r="U125" s="269"/>
      <c r="V125" s="269"/>
      <c r="W125" s="269"/>
      <c r="X125" s="269"/>
      <c r="Y125" s="269"/>
      <c r="Z125" s="269"/>
      <c r="AA125" s="269"/>
      <c r="AB125" s="269"/>
      <c r="AC125" s="293"/>
      <c r="AD125" s="293"/>
      <c r="AE125" s="293"/>
      <c r="AF125" s="293"/>
      <c r="AG125" s="293"/>
      <c r="AH125" s="293"/>
      <c r="AJ125" s="334"/>
      <c r="AK125" s="180"/>
    </row>
    <row r="126" spans="1:37" ht="12.75" customHeight="1">
      <c r="A126" s="182"/>
      <c r="B126" s="183" t="s">
        <v>150</v>
      </c>
      <c r="C126" s="152"/>
      <c r="D126" s="336"/>
      <c r="E126" s="269"/>
      <c r="F126" s="269"/>
      <c r="G126" s="269"/>
      <c r="H126" s="269"/>
      <c r="I126" s="269"/>
      <c r="J126" s="269"/>
      <c r="K126" s="269"/>
      <c r="L126" s="269"/>
      <c r="M126" s="269"/>
      <c r="N126" s="269"/>
      <c r="O126" s="269"/>
      <c r="P126" s="269"/>
      <c r="Q126" s="269"/>
      <c r="R126" s="269"/>
      <c r="S126" s="269"/>
      <c r="T126" s="269"/>
      <c r="U126" s="269"/>
      <c r="V126" s="269"/>
      <c r="W126" s="269"/>
      <c r="X126" s="269"/>
      <c r="Y126" s="269"/>
      <c r="Z126" s="269"/>
      <c r="AA126" s="292">
        <v>9.9999999999999995E-7</v>
      </c>
      <c r="AB126" s="292">
        <v>3.0000000000000001E-6</v>
      </c>
      <c r="AC126" s="292">
        <v>9.9999999999999995E-7</v>
      </c>
      <c r="AD126" s="294" t="s">
        <v>492</v>
      </c>
      <c r="AE126" s="294" t="s">
        <v>492</v>
      </c>
      <c r="AF126" s="294" t="s">
        <v>492</v>
      </c>
      <c r="AG126" s="294" t="s">
        <v>492</v>
      </c>
      <c r="AH126" s="313" t="s">
        <v>492</v>
      </c>
      <c r="AI126" s="230"/>
      <c r="AJ126" s="334"/>
      <c r="AK126" s="180"/>
    </row>
    <row r="127" spans="1:37" ht="12.75" customHeight="1">
      <c r="A127" s="184" t="b">
        <v>1</v>
      </c>
      <c r="B127" s="155" t="s">
        <v>151</v>
      </c>
      <c r="C127" s="152" t="s">
        <v>152</v>
      </c>
      <c r="D127" s="336"/>
      <c r="E127" s="269"/>
      <c r="F127" s="269"/>
      <c r="G127" s="292">
        <v>7.6493080000000004</v>
      </c>
      <c r="H127" s="292">
        <v>7.8673960000000003</v>
      </c>
      <c r="I127" s="292">
        <v>8.0345089999999999</v>
      </c>
      <c r="J127" s="292">
        <v>8.5170239999999993</v>
      </c>
      <c r="K127" s="292">
        <v>9.2839139999999993</v>
      </c>
      <c r="L127" s="292">
        <v>10.051613</v>
      </c>
      <c r="M127" s="292">
        <v>10.52904</v>
      </c>
      <c r="N127" s="292">
        <v>10.958468999999999</v>
      </c>
      <c r="O127" s="292">
        <v>11.423171999999999</v>
      </c>
      <c r="P127" s="292">
        <v>11.733202</v>
      </c>
      <c r="Q127" s="292">
        <v>11.983757000000001</v>
      </c>
      <c r="R127" s="292">
        <v>12.366864</v>
      </c>
      <c r="S127" s="292">
        <v>12.793950000000001</v>
      </c>
      <c r="T127" s="292">
        <v>13.195264999999999</v>
      </c>
      <c r="U127" s="292">
        <v>13.557028000000001</v>
      </c>
      <c r="V127" s="292">
        <v>13.943472999999999</v>
      </c>
      <c r="W127" s="292">
        <v>14.365442</v>
      </c>
      <c r="X127" s="292">
        <v>14.604329999999999</v>
      </c>
      <c r="Y127" s="292">
        <v>14.844932</v>
      </c>
      <c r="Z127" s="292">
        <v>15.173602000000001</v>
      </c>
      <c r="AA127" s="292">
        <v>15.139628</v>
      </c>
      <c r="AB127" s="292">
        <v>14.195123000000001</v>
      </c>
      <c r="AC127" s="292">
        <v>13.73596</v>
      </c>
      <c r="AD127" s="292">
        <v>13.661719</v>
      </c>
      <c r="AE127" s="292">
        <v>13.668227</v>
      </c>
      <c r="AF127" s="292">
        <v>13.755582</v>
      </c>
      <c r="AG127" s="292">
        <v>13.835520000000001</v>
      </c>
      <c r="AH127" s="312">
        <v>13.992922</v>
      </c>
      <c r="AI127" s="229"/>
      <c r="AJ127" s="334"/>
      <c r="AK127" s="180"/>
    </row>
    <row r="128" spans="1:37" ht="12.75" customHeight="1">
      <c r="A128" s="184" t="b">
        <v>1</v>
      </c>
      <c r="B128" s="155" t="s">
        <v>559</v>
      </c>
      <c r="C128" s="152" t="s">
        <v>154</v>
      </c>
      <c r="D128" s="336"/>
      <c r="E128" s="269"/>
      <c r="F128" s="269"/>
      <c r="G128" s="292">
        <v>2.1294E-2</v>
      </c>
      <c r="H128" s="292">
        <v>2.121E-2</v>
      </c>
      <c r="I128" s="292">
        <v>2.1252E-2</v>
      </c>
      <c r="J128" s="292">
        <v>2.1597999999999999E-2</v>
      </c>
      <c r="K128" s="292">
        <v>2.1772E-2</v>
      </c>
      <c r="L128" s="292">
        <v>2.2742999999999999E-2</v>
      </c>
      <c r="M128" s="292">
        <v>2.2870999999999999E-2</v>
      </c>
      <c r="N128" s="292">
        <v>2.3798E-2</v>
      </c>
      <c r="O128" s="292">
        <v>2.3923E-2</v>
      </c>
      <c r="P128" s="292">
        <v>2.4053000000000001E-2</v>
      </c>
      <c r="Q128" s="292">
        <v>2.5079000000000001E-2</v>
      </c>
      <c r="R128" s="292">
        <v>2.5628000000000001E-2</v>
      </c>
      <c r="S128" s="292">
        <v>2.6453000000000001E-2</v>
      </c>
      <c r="T128" s="292">
        <v>2.6967000000000001E-2</v>
      </c>
      <c r="U128" s="292">
        <v>2.7522000000000001E-2</v>
      </c>
      <c r="V128" s="292">
        <v>2.7361E-2</v>
      </c>
      <c r="W128" s="292">
        <v>2.7338999999999999E-2</v>
      </c>
      <c r="X128" s="292">
        <v>2.7667000000000001E-2</v>
      </c>
      <c r="Y128" s="292">
        <v>2.903E-2</v>
      </c>
      <c r="Z128" s="292">
        <v>2.9991E-2</v>
      </c>
      <c r="AA128" s="292">
        <v>3.1098000000000001E-2</v>
      </c>
      <c r="AB128" s="292">
        <v>3.1960000000000002E-2</v>
      </c>
      <c r="AC128" s="292">
        <v>3.2927999999999999E-2</v>
      </c>
      <c r="AD128" s="292">
        <v>3.3890000000000003E-2</v>
      </c>
      <c r="AE128" s="292">
        <v>3.4530999999999999E-2</v>
      </c>
      <c r="AF128" s="292">
        <v>3.4188000000000003E-2</v>
      </c>
      <c r="AG128" s="292">
        <v>3.3876999999999997E-2</v>
      </c>
      <c r="AH128" s="312">
        <v>3.3287999999999998E-2</v>
      </c>
      <c r="AI128" s="229"/>
      <c r="AJ128" s="334"/>
      <c r="AK128" s="180"/>
    </row>
    <row r="129" spans="1:37" ht="12.75" customHeight="1">
      <c r="A129" s="185"/>
      <c r="B129" s="155" t="s">
        <v>155</v>
      </c>
      <c r="C129" s="152" t="s">
        <v>156</v>
      </c>
      <c r="D129" s="336"/>
      <c r="E129" s="269"/>
      <c r="F129" s="269"/>
      <c r="G129" s="269"/>
      <c r="H129" s="269"/>
      <c r="I129" s="269"/>
      <c r="J129" s="269"/>
      <c r="K129" s="269"/>
      <c r="L129" s="269"/>
      <c r="M129" s="269"/>
      <c r="N129" s="269"/>
      <c r="O129" s="269"/>
      <c r="P129" s="269"/>
      <c r="Q129" s="269"/>
      <c r="R129" s="269"/>
      <c r="S129" s="269"/>
      <c r="T129" s="269"/>
      <c r="U129" s="269"/>
      <c r="V129" s="269"/>
      <c r="W129" s="269"/>
      <c r="X129" s="269"/>
      <c r="Y129" s="269"/>
      <c r="Z129" s="269"/>
      <c r="AA129" s="269"/>
      <c r="AB129" s="269"/>
      <c r="AC129" s="293"/>
      <c r="AD129" s="293"/>
      <c r="AE129" s="293"/>
      <c r="AF129" s="293"/>
      <c r="AG129" s="293"/>
      <c r="AH129" s="293"/>
      <c r="AJ129" s="334"/>
      <c r="AK129" s="180"/>
    </row>
    <row r="130" spans="1:37" ht="12.75" customHeight="1">
      <c r="A130" s="185"/>
      <c r="B130" s="155" t="s">
        <v>157</v>
      </c>
      <c r="C130" s="152" t="s">
        <v>158</v>
      </c>
      <c r="D130" s="336"/>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93"/>
      <c r="AD130" s="293"/>
      <c r="AE130" s="293"/>
      <c r="AF130" s="293"/>
      <c r="AG130" s="293"/>
      <c r="AH130" s="293"/>
      <c r="AJ130" s="334"/>
      <c r="AK130" s="180"/>
    </row>
    <row r="131" spans="1:37" ht="12.75" customHeight="1">
      <c r="A131" s="185"/>
      <c r="B131" s="155" t="s">
        <v>159</v>
      </c>
      <c r="C131" s="152" t="s">
        <v>160</v>
      </c>
      <c r="D131" s="336"/>
      <c r="E131" s="269"/>
      <c r="F131" s="269"/>
      <c r="G131" s="269"/>
      <c r="H131" s="269"/>
      <c r="I131" s="292">
        <v>2.6699999999999998E-4</v>
      </c>
      <c r="J131" s="292">
        <v>2.7E-4</v>
      </c>
      <c r="K131" s="292">
        <v>2.8400000000000002E-4</v>
      </c>
      <c r="L131" s="292">
        <v>2.8499999999999999E-4</v>
      </c>
      <c r="M131" s="292">
        <v>2.8499999999999999E-4</v>
      </c>
      <c r="N131" s="292">
        <v>2.9E-4</v>
      </c>
      <c r="O131" s="292">
        <v>2.8800000000000001E-4</v>
      </c>
      <c r="P131" s="292">
        <v>2.7999999999999998E-4</v>
      </c>
      <c r="Q131" s="292">
        <v>2.72E-4</v>
      </c>
      <c r="R131" s="292">
        <v>2.6699999999999998E-4</v>
      </c>
      <c r="S131" s="292">
        <v>2.72E-4</v>
      </c>
      <c r="T131" s="292">
        <v>2.7E-4</v>
      </c>
      <c r="U131" s="292">
        <v>2.5799999999999998E-4</v>
      </c>
      <c r="V131" s="292">
        <v>2.6200000000000003E-4</v>
      </c>
      <c r="W131" s="292">
        <v>2.6699999999999998E-4</v>
      </c>
      <c r="X131" s="292">
        <v>2.6699999999999998E-4</v>
      </c>
      <c r="Y131" s="292">
        <v>2.7799999999999998E-4</v>
      </c>
      <c r="Z131" s="292">
        <v>2.9E-4</v>
      </c>
      <c r="AA131" s="292">
        <v>2.8800000000000001E-4</v>
      </c>
      <c r="AB131" s="292">
        <v>2.9500000000000001E-4</v>
      </c>
      <c r="AC131" s="292">
        <v>3.0400000000000002E-4</v>
      </c>
      <c r="AD131" s="292">
        <v>3.1300000000000002E-4</v>
      </c>
      <c r="AE131" s="292">
        <v>2.7799999999999998E-4</v>
      </c>
      <c r="AF131" s="292">
        <v>2.8299999999999999E-4</v>
      </c>
      <c r="AG131" s="292">
        <v>2.6699999999999998E-4</v>
      </c>
      <c r="AH131" s="312">
        <v>2.8499999999999999E-4</v>
      </c>
      <c r="AI131" s="229"/>
      <c r="AJ131" s="334"/>
      <c r="AK131" s="180"/>
    </row>
    <row r="132" spans="1:37" ht="12.75" customHeight="1">
      <c r="A132" s="185"/>
      <c r="B132" s="177" t="s">
        <v>457</v>
      </c>
      <c r="C132" s="152"/>
      <c r="D132" s="336"/>
      <c r="E132" s="269"/>
      <c r="F132" s="269"/>
      <c r="G132" s="269"/>
      <c r="H132" s="269"/>
      <c r="I132" s="269"/>
      <c r="J132" s="269"/>
      <c r="K132" s="269"/>
      <c r="L132" s="269"/>
      <c r="M132" s="269"/>
      <c r="N132" s="269"/>
      <c r="O132" s="269"/>
      <c r="P132" s="269"/>
      <c r="Q132" s="269"/>
      <c r="R132" s="269"/>
      <c r="S132" s="269"/>
      <c r="T132" s="269"/>
      <c r="U132" s="269"/>
      <c r="V132" s="269"/>
      <c r="W132" s="269"/>
      <c r="X132" s="269"/>
      <c r="Y132" s="269"/>
      <c r="Z132" s="269"/>
      <c r="AA132" s="269"/>
      <c r="AB132" s="269"/>
      <c r="AC132" s="269"/>
      <c r="AD132" s="269"/>
      <c r="AE132" s="269"/>
      <c r="AF132" s="269"/>
      <c r="AG132" s="269"/>
      <c r="AH132" s="269"/>
      <c r="AJ132" s="334"/>
      <c r="AK132" s="180"/>
    </row>
    <row r="133" spans="1:37" ht="12.75" customHeight="1">
      <c r="A133" s="185"/>
      <c r="B133" s="154" t="s">
        <v>145</v>
      </c>
      <c r="C133" s="152"/>
      <c r="D133" s="336"/>
      <c r="E133" s="269"/>
      <c r="F133" s="269"/>
      <c r="G133" s="269"/>
      <c r="H133" s="269"/>
      <c r="I133" s="269"/>
      <c r="J133" s="269"/>
      <c r="K133" s="269"/>
      <c r="L133" s="269"/>
      <c r="M133" s="269"/>
      <c r="N133" s="269"/>
      <c r="O133" s="269"/>
      <c r="P133" s="269"/>
      <c r="Q133" s="269"/>
      <c r="R133" s="269"/>
      <c r="S133" s="269"/>
      <c r="T133" s="269"/>
      <c r="U133" s="269"/>
      <c r="V133" s="269"/>
      <c r="W133" s="269"/>
      <c r="X133" s="269"/>
      <c r="Y133" s="269"/>
      <c r="Z133" s="269"/>
      <c r="AA133" s="269"/>
      <c r="AB133" s="269"/>
      <c r="AC133" s="269"/>
      <c r="AD133" s="269"/>
      <c r="AE133" s="269"/>
      <c r="AF133" s="269"/>
      <c r="AG133" s="269"/>
      <c r="AH133" s="269"/>
      <c r="AJ133" s="334"/>
      <c r="AK133" s="180"/>
    </row>
    <row r="134" spans="1:37" ht="12.75" customHeight="1">
      <c r="A134" s="185"/>
      <c r="B134" s="155" t="s">
        <v>147</v>
      </c>
      <c r="C134" s="152"/>
      <c r="D134" s="336"/>
      <c r="E134" s="269"/>
      <c r="F134" s="269"/>
      <c r="G134" s="269"/>
      <c r="H134" s="269"/>
      <c r="I134" s="269"/>
      <c r="J134" s="269"/>
      <c r="K134" s="269"/>
      <c r="L134" s="269"/>
      <c r="M134" s="269"/>
      <c r="N134" s="269"/>
      <c r="O134" s="269"/>
      <c r="P134" s="269"/>
      <c r="Q134" s="269"/>
      <c r="R134" s="269"/>
      <c r="S134" s="269"/>
      <c r="T134" s="269"/>
      <c r="U134" s="269"/>
      <c r="V134" s="269"/>
      <c r="W134" s="269"/>
      <c r="X134" s="269"/>
      <c r="Y134" s="269"/>
      <c r="Z134" s="269"/>
      <c r="AA134" s="269"/>
      <c r="AB134" s="269"/>
      <c r="AC134" s="269"/>
      <c r="AD134" s="269"/>
      <c r="AE134" s="269"/>
      <c r="AF134" s="269"/>
      <c r="AG134" s="269"/>
      <c r="AH134" s="269"/>
      <c r="AJ134" s="334"/>
      <c r="AK134" s="180"/>
    </row>
    <row r="135" spans="1:37" ht="12.75" customHeight="1">
      <c r="A135" s="185"/>
      <c r="B135" s="155" t="s">
        <v>162</v>
      </c>
      <c r="C135" s="152"/>
      <c r="D135" s="336"/>
      <c r="E135" s="269"/>
      <c r="F135" s="269"/>
      <c r="G135" s="269"/>
      <c r="H135" s="269"/>
      <c r="I135" s="269"/>
      <c r="J135" s="269"/>
      <c r="K135" s="269"/>
      <c r="L135" s="269"/>
      <c r="M135" s="269"/>
      <c r="N135" s="269"/>
      <c r="O135" s="269"/>
      <c r="P135" s="269"/>
      <c r="Q135" s="269"/>
      <c r="R135" s="269"/>
      <c r="S135" s="269"/>
      <c r="T135" s="269"/>
      <c r="U135" s="269"/>
      <c r="V135" s="269"/>
      <c r="W135" s="269"/>
      <c r="X135" s="269"/>
      <c r="Y135" s="269"/>
      <c r="Z135" s="269"/>
      <c r="AA135" s="269"/>
      <c r="AB135" s="269"/>
      <c r="AC135" s="269"/>
      <c r="AD135" s="269"/>
      <c r="AE135" s="269"/>
      <c r="AF135" s="269"/>
      <c r="AG135" s="269"/>
      <c r="AH135" s="269"/>
      <c r="AJ135" s="334"/>
      <c r="AK135" s="180"/>
    </row>
    <row r="136" spans="1:37" ht="12.75" customHeight="1">
      <c r="A136" s="185"/>
      <c r="B136" s="155" t="s">
        <v>163</v>
      </c>
      <c r="C136" s="152"/>
      <c r="D136" s="336"/>
      <c r="E136" s="269"/>
      <c r="F136" s="269"/>
      <c r="G136" s="269"/>
      <c r="H136" s="269"/>
      <c r="I136" s="269"/>
      <c r="J136" s="269"/>
      <c r="K136" s="269"/>
      <c r="L136" s="269"/>
      <c r="M136" s="269"/>
      <c r="N136" s="269"/>
      <c r="O136" s="269"/>
      <c r="P136" s="269"/>
      <c r="Q136" s="269"/>
      <c r="R136" s="269"/>
      <c r="S136" s="269"/>
      <c r="T136" s="269"/>
      <c r="U136" s="269"/>
      <c r="V136" s="269"/>
      <c r="W136" s="269"/>
      <c r="X136" s="269"/>
      <c r="Y136" s="269"/>
      <c r="Z136" s="269"/>
      <c r="AA136" s="269"/>
      <c r="AB136" s="269"/>
      <c r="AC136" s="269"/>
      <c r="AD136" s="269"/>
      <c r="AE136" s="269"/>
      <c r="AF136" s="269"/>
      <c r="AG136" s="269"/>
      <c r="AH136" s="269"/>
      <c r="AJ136" s="334"/>
      <c r="AK136" s="180"/>
    </row>
    <row r="137" spans="1:37" ht="12.75" customHeight="1">
      <c r="A137" s="185"/>
      <c r="B137" s="155" t="s">
        <v>164</v>
      </c>
      <c r="C137" s="152"/>
      <c r="D137" s="336"/>
      <c r="E137" s="269"/>
      <c r="F137" s="269"/>
      <c r="G137" s="269"/>
      <c r="H137" s="269"/>
      <c r="I137" s="269"/>
      <c r="J137" s="269"/>
      <c r="K137" s="269"/>
      <c r="L137" s="269"/>
      <c r="M137" s="269"/>
      <c r="N137" s="269"/>
      <c r="O137" s="269"/>
      <c r="P137" s="269"/>
      <c r="Q137" s="269"/>
      <c r="R137" s="269"/>
      <c r="S137" s="269"/>
      <c r="T137" s="269"/>
      <c r="U137" s="269"/>
      <c r="V137" s="269"/>
      <c r="W137" s="269"/>
      <c r="X137" s="269"/>
      <c r="Y137" s="269"/>
      <c r="Z137" s="269"/>
      <c r="AA137" s="269"/>
      <c r="AB137" s="269"/>
      <c r="AC137" s="269"/>
      <c r="AD137" s="269"/>
      <c r="AE137" s="269"/>
      <c r="AF137" s="269"/>
      <c r="AG137" s="269"/>
      <c r="AH137" s="269"/>
      <c r="AJ137" s="334"/>
      <c r="AK137" s="180"/>
    </row>
    <row r="138" spans="1:37" ht="12.75" customHeight="1">
      <c r="A138" s="186"/>
      <c r="B138" s="187"/>
      <c r="C138" s="100"/>
      <c r="D138" s="188"/>
      <c r="E138" s="295"/>
      <c r="F138" s="295"/>
      <c r="G138" s="295"/>
      <c r="H138" s="295"/>
      <c r="I138" s="295"/>
      <c r="J138" s="295"/>
      <c r="K138" s="295"/>
      <c r="L138" s="295"/>
      <c r="M138" s="295"/>
      <c r="N138" s="295"/>
      <c r="O138" s="295"/>
      <c r="P138" s="295"/>
      <c r="Q138" s="295"/>
      <c r="R138" s="295"/>
      <c r="S138" s="295"/>
      <c r="T138" s="295"/>
      <c r="U138" s="295"/>
      <c r="V138" s="295"/>
      <c r="W138" s="295"/>
      <c r="X138" s="295"/>
      <c r="Y138" s="295"/>
      <c r="Z138" s="295"/>
      <c r="AA138" s="295"/>
      <c r="AB138" s="295"/>
      <c r="AC138" s="295"/>
      <c r="AD138" s="295"/>
      <c r="AE138" s="295"/>
      <c r="AF138" s="295"/>
      <c r="AG138" s="295"/>
      <c r="AH138" s="295"/>
      <c r="AJ138" s="334"/>
      <c r="AK138" s="180"/>
    </row>
    <row r="139" spans="1:37" ht="12.75" customHeight="1">
      <c r="A139" s="126"/>
      <c r="B139" s="189" t="s">
        <v>165</v>
      </c>
      <c r="C139" s="124"/>
      <c r="D139" s="127"/>
      <c r="E139" s="296"/>
      <c r="F139" s="296"/>
      <c r="G139" s="296"/>
      <c r="H139" s="296"/>
      <c r="I139" s="296"/>
      <c r="J139" s="296"/>
      <c r="K139" s="296"/>
      <c r="L139" s="296"/>
      <c r="M139" s="296"/>
      <c r="N139" s="296"/>
      <c r="O139" s="296"/>
      <c r="P139" s="296"/>
      <c r="Q139" s="296"/>
      <c r="R139" s="296"/>
      <c r="S139" s="296"/>
      <c r="T139" s="296"/>
      <c r="U139" s="296"/>
      <c r="V139" s="296"/>
      <c r="W139" s="296"/>
      <c r="X139" s="296"/>
      <c r="Y139" s="296"/>
      <c r="Z139" s="296"/>
      <c r="AA139" s="296"/>
      <c r="AB139" s="296"/>
      <c r="AC139" s="296"/>
      <c r="AD139" s="296"/>
      <c r="AE139" s="296"/>
      <c r="AF139" s="296"/>
      <c r="AG139" s="296"/>
      <c r="AH139" s="296"/>
      <c r="AI139" s="190"/>
      <c r="AJ139" s="334"/>
    </row>
    <row r="140" spans="1:37" ht="12.75" customHeight="1">
      <c r="A140" s="179" t="b">
        <v>1</v>
      </c>
      <c r="B140" s="155" t="s">
        <v>142</v>
      </c>
      <c r="C140" s="152" t="s">
        <v>166</v>
      </c>
      <c r="D140" s="337" t="s">
        <v>167</v>
      </c>
      <c r="E140" s="269"/>
      <c r="F140" s="269"/>
      <c r="G140" s="269"/>
      <c r="H140" s="269"/>
      <c r="I140" s="269"/>
      <c r="J140" s="269"/>
      <c r="K140" s="269"/>
      <c r="L140" s="269"/>
      <c r="M140" s="269"/>
      <c r="N140" s="269"/>
      <c r="O140" s="269"/>
      <c r="P140" s="269"/>
      <c r="Q140" s="269"/>
      <c r="R140" s="269"/>
      <c r="S140" s="269"/>
      <c r="T140" s="269"/>
      <c r="U140" s="269"/>
      <c r="V140" s="269"/>
      <c r="W140" s="269"/>
      <c r="X140" s="269"/>
      <c r="Y140" s="269"/>
      <c r="Z140" s="269"/>
      <c r="AA140" s="269"/>
      <c r="AB140" s="269"/>
      <c r="AC140" s="269"/>
      <c r="AD140" s="269"/>
      <c r="AE140" s="269"/>
      <c r="AF140" s="269"/>
      <c r="AG140" s="269"/>
      <c r="AH140" s="269"/>
      <c r="AJ140" s="334"/>
      <c r="AK140" s="180"/>
    </row>
    <row r="141" spans="1:37" ht="12.75" customHeight="1">
      <c r="A141" s="181" t="b">
        <v>1</v>
      </c>
      <c r="B141" s="155" t="s">
        <v>145</v>
      </c>
      <c r="C141" s="152" t="s">
        <v>168</v>
      </c>
      <c r="D141" s="337"/>
      <c r="E141" s="269"/>
      <c r="F141" s="269"/>
      <c r="G141" s="269"/>
      <c r="H141" s="269"/>
      <c r="I141" s="269"/>
      <c r="J141" s="269"/>
      <c r="K141" s="269"/>
      <c r="L141" s="269"/>
      <c r="M141" s="269"/>
      <c r="N141" s="269"/>
      <c r="O141" s="269"/>
      <c r="P141" s="269"/>
      <c r="Q141" s="269"/>
      <c r="R141" s="269"/>
      <c r="S141" s="269"/>
      <c r="T141" s="269"/>
      <c r="U141" s="269"/>
      <c r="V141" s="269"/>
      <c r="W141" s="269"/>
      <c r="X141" s="269"/>
      <c r="Y141" s="269"/>
      <c r="Z141" s="269"/>
      <c r="AA141" s="269"/>
      <c r="AB141" s="269"/>
      <c r="AC141" s="269"/>
      <c r="AD141" s="269"/>
      <c r="AE141" s="269"/>
      <c r="AF141" s="269"/>
      <c r="AG141" s="269"/>
      <c r="AH141" s="269"/>
      <c r="AJ141" s="334"/>
      <c r="AK141" s="180"/>
    </row>
    <row r="142" spans="1:37" ht="12.75" customHeight="1">
      <c r="A142" s="181" t="b">
        <v>1</v>
      </c>
      <c r="B142" s="155" t="s">
        <v>147</v>
      </c>
      <c r="C142" s="152" t="s">
        <v>169</v>
      </c>
      <c r="D142" s="337"/>
      <c r="E142" s="269"/>
      <c r="F142" s="269"/>
      <c r="G142" s="269"/>
      <c r="H142" s="269"/>
      <c r="I142" s="269"/>
      <c r="J142" s="269"/>
      <c r="K142" s="269"/>
      <c r="L142" s="269"/>
      <c r="M142" s="269"/>
      <c r="N142" s="269"/>
      <c r="O142" s="269"/>
      <c r="P142" s="269"/>
      <c r="Q142" s="269"/>
      <c r="R142" s="269"/>
      <c r="S142" s="269"/>
      <c r="T142" s="269"/>
      <c r="U142" s="269"/>
      <c r="V142" s="269"/>
      <c r="W142" s="269"/>
      <c r="X142" s="269"/>
      <c r="Y142" s="269"/>
      <c r="Z142" s="269"/>
      <c r="AA142" s="269"/>
      <c r="AB142" s="269"/>
      <c r="AC142" s="269"/>
      <c r="AD142" s="269"/>
      <c r="AE142" s="269"/>
      <c r="AF142" s="269"/>
      <c r="AG142" s="269"/>
      <c r="AH142" s="269"/>
      <c r="AJ142" s="334"/>
      <c r="AK142" s="180"/>
    </row>
    <row r="143" spans="1:37" ht="12.75" customHeight="1">
      <c r="A143" s="182"/>
      <c r="B143" s="183" t="s">
        <v>149</v>
      </c>
      <c r="C143" s="152"/>
      <c r="D143" s="337"/>
      <c r="E143" s="269"/>
      <c r="F143" s="269"/>
      <c r="G143" s="269"/>
      <c r="H143" s="269"/>
      <c r="I143" s="269"/>
      <c r="J143" s="269"/>
      <c r="K143" s="269"/>
      <c r="L143" s="269"/>
      <c r="M143" s="269"/>
      <c r="N143" s="269"/>
      <c r="O143" s="269"/>
      <c r="P143" s="269"/>
      <c r="Q143" s="269"/>
      <c r="R143" s="269"/>
      <c r="S143" s="269"/>
      <c r="T143" s="269"/>
      <c r="U143" s="269"/>
      <c r="V143" s="269"/>
      <c r="W143" s="269"/>
      <c r="X143" s="269"/>
      <c r="Y143" s="269"/>
      <c r="Z143" s="269"/>
      <c r="AA143" s="269"/>
      <c r="AB143" s="269"/>
      <c r="AC143" s="269"/>
      <c r="AD143" s="269"/>
      <c r="AE143" s="269"/>
      <c r="AF143" s="269"/>
      <c r="AG143" s="269"/>
      <c r="AH143" s="269"/>
      <c r="AJ143" s="334"/>
      <c r="AK143" s="180"/>
    </row>
    <row r="144" spans="1:37" ht="12.75" customHeight="1">
      <c r="A144" s="182"/>
      <c r="B144" s="183" t="s">
        <v>150</v>
      </c>
      <c r="C144" s="152"/>
      <c r="D144" s="337"/>
      <c r="E144" s="269"/>
      <c r="F144" s="269"/>
      <c r="G144" s="269"/>
      <c r="H144" s="269"/>
      <c r="I144" s="269"/>
      <c r="J144" s="269"/>
      <c r="K144" s="269"/>
      <c r="L144" s="269"/>
      <c r="M144" s="269"/>
      <c r="N144" s="269"/>
      <c r="O144" s="269"/>
      <c r="P144" s="269"/>
      <c r="Q144" s="269"/>
      <c r="R144" s="269"/>
      <c r="S144" s="269"/>
      <c r="T144" s="269"/>
      <c r="U144" s="269"/>
      <c r="V144" s="269"/>
      <c r="W144" s="269"/>
      <c r="X144" s="269"/>
      <c r="Y144" s="269"/>
      <c r="Z144" s="269"/>
      <c r="AA144" s="269"/>
      <c r="AB144" s="269"/>
      <c r="AC144" s="269"/>
      <c r="AD144" s="269"/>
      <c r="AE144" s="269"/>
      <c r="AF144" s="269"/>
      <c r="AG144" s="269"/>
      <c r="AH144" s="269"/>
      <c r="AJ144" s="334"/>
      <c r="AK144" s="180"/>
    </row>
    <row r="145" spans="1:37" ht="12.75" customHeight="1">
      <c r="A145" s="179" t="b">
        <v>1</v>
      </c>
      <c r="B145" s="155" t="s">
        <v>151</v>
      </c>
      <c r="C145" s="152" t="s">
        <v>170</v>
      </c>
      <c r="D145" s="337"/>
      <c r="E145" s="269"/>
      <c r="F145" s="269"/>
      <c r="G145" s="269"/>
      <c r="H145" s="269"/>
      <c r="I145" s="269"/>
      <c r="J145" s="269"/>
      <c r="K145" s="269"/>
      <c r="L145" s="269"/>
      <c r="M145" s="269"/>
      <c r="N145" s="269"/>
      <c r="O145" s="269"/>
      <c r="P145" s="269"/>
      <c r="Q145" s="269"/>
      <c r="R145" s="269"/>
      <c r="S145" s="269"/>
      <c r="T145" s="269"/>
      <c r="U145" s="269"/>
      <c r="V145" s="269"/>
      <c r="W145" s="269"/>
      <c r="X145" s="269"/>
      <c r="Y145" s="269"/>
      <c r="Z145" s="269"/>
      <c r="AA145" s="269"/>
      <c r="AB145" s="269"/>
      <c r="AC145" s="269"/>
      <c r="AD145" s="269"/>
      <c r="AE145" s="269"/>
      <c r="AF145" s="269"/>
      <c r="AG145" s="269"/>
      <c r="AH145" s="269"/>
      <c r="AJ145" s="334"/>
      <c r="AK145" s="180"/>
    </row>
    <row r="146" spans="1:37" ht="12.75" customHeight="1">
      <c r="A146" s="179" t="b">
        <v>1</v>
      </c>
      <c r="B146" s="155" t="s">
        <v>153</v>
      </c>
      <c r="C146" s="152" t="s">
        <v>171</v>
      </c>
      <c r="D146" s="337"/>
      <c r="E146" s="269"/>
      <c r="F146" s="269"/>
      <c r="G146" s="269"/>
      <c r="H146" s="269"/>
      <c r="I146" s="269"/>
      <c r="J146" s="269"/>
      <c r="K146" s="269"/>
      <c r="L146" s="269"/>
      <c r="M146" s="269"/>
      <c r="N146" s="269"/>
      <c r="O146" s="269"/>
      <c r="P146" s="269"/>
      <c r="Q146" s="269"/>
      <c r="R146" s="269"/>
      <c r="S146" s="269"/>
      <c r="T146" s="269"/>
      <c r="U146" s="269"/>
      <c r="V146" s="269"/>
      <c r="W146" s="269"/>
      <c r="X146" s="269"/>
      <c r="Y146" s="269"/>
      <c r="Z146" s="269"/>
      <c r="AA146" s="269"/>
      <c r="AB146" s="269"/>
      <c r="AC146" s="269"/>
      <c r="AD146" s="269"/>
      <c r="AE146" s="269"/>
      <c r="AF146" s="269"/>
      <c r="AG146" s="269"/>
      <c r="AH146" s="269"/>
      <c r="AJ146" s="334"/>
      <c r="AK146" s="180"/>
    </row>
    <row r="147" spans="1:37" ht="12.75" customHeight="1">
      <c r="A147" s="181" t="b">
        <v>1</v>
      </c>
      <c r="B147" s="155" t="s">
        <v>560</v>
      </c>
      <c r="C147" s="152" t="s">
        <v>172</v>
      </c>
      <c r="D147" s="337"/>
      <c r="E147" s="292">
        <v>8.3121779999999994</v>
      </c>
      <c r="F147" s="292">
        <v>8.6113160000000004</v>
      </c>
      <c r="G147" s="292">
        <v>9.348789</v>
      </c>
      <c r="H147" s="292">
        <v>9.5421180000000003</v>
      </c>
      <c r="I147" s="292">
        <v>9.5054879999999997</v>
      </c>
      <c r="J147" s="292">
        <v>9.4887280000000001</v>
      </c>
      <c r="K147" s="292">
        <v>9.0257269999999998</v>
      </c>
      <c r="L147" s="292">
        <v>9.497522</v>
      </c>
      <c r="M147" s="292">
        <v>10.296417</v>
      </c>
      <c r="N147" s="292">
        <v>11.009111000000001</v>
      </c>
      <c r="O147" s="292">
        <v>12.619437</v>
      </c>
      <c r="P147" s="292">
        <v>12.260369000000001</v>
      </c>
      <c r="Q147" s="292">
        <v>12.134791</v>
      </c>
      <c r="R147" s="292">
        <v>11.167147999999999</v>
      </c>
      <c r="S147" s="292">
        <v>12.039272</v>
      </c>
      <c r="T147" s="292">
        <v>12.242044</v>
      </c>
      <c r="U147" s="292">
        <v>12.338545</v>
      </c>
      <c r="V147" s="292">
        <v>15.75643</v>
      </c>
      <c r="W147" s="292">
        <v>19.054205</v>
      </c>
      <c r="X147" s="292">
        <v>19.269037000000001</v>
      </c>
      <c r="Y147" s="292">
        <v>20.927322</v>
      </c>
      <c r="Z147" s="292">
        <v>22.821466000000001</v>
      </c>
      <c r="AA147" s="292">
        <v>24.201519000000001</v>
      </c>
      <c r="AB147" s="292">
        <v>25.315631</v>
      </c>
      <c r="AC147" s="292">
        <v>26.327103000000001</v>
      </c>
      <c r="AD147" s="292">
        <v>27.097788000000001</v>
      </c>
      <c r="AE147" s="292">
        <v>27.936598</v>
      </c>
      <c r="AF147" s="292">
        <v>28.991133999999999</v>
      </c>
      <c r="AG147" s="292">
        <v>29.614611</v>
      </c>
      <c r="AH147" s="312">
        <v>30.443764999999999</v>
      </c>
      <c r="AJ147" s="334"/>
      <c r="AK147" s="180"/>
    </row>
    <row r="148" spans="1:37" ht="12.75" customHeight="1">
      <c r="A148" s="182" t="b">
        <v>1</v>
      </c>
      <c r="B148" s="155" t="s">
        <v>173</v>
      </c>
      <c r="C148" s="152" t="s">
        <v>174</v>
      </c>
      <c r="D148" s="337"/>
      <c r="E148" s="269"/>
      <c r="F148" s="269"/>
      <c r="G148" s="269"/>
      <c r="H148" s="269"/>
      <c r="I148" s="269"/>
      <c r="J148" s="269"/>
      <c r="K148" s="269"/>
      <c r="L148" s="269"/>
      <c r="M148" s="269"/>
      <c r="N148" s="269"/>
      <c r="O148" s="269"/>
      <c r="P148" s="269"/>
      <c r="Q148" s="269"/>
      <c r="R148" s="269"/>
      <c r="S148" s="269"/>
      <c r="T148" s="269"/>
      <c r="U148" s="269"/>
      <c r="V148" s="269"/>
      <c r="W148" s="269"/>
      <c r="X148" s="269"/>
      <c r="Y148" s="269"/>
      <c r="Z148" s="269"/>
      <c r="AA148" s="269"/>
      <c r="AB148" s="269"/>
      <c r="AC148" s="269"/>
      <c r="AD148" s="269"/>
      <c r="AE148" s="269"/>
      <c r="AF148" s="269"/>
      <c r="AG148" s="269"/>
      <c r="AH148" s="269"/>
      <c r="AJ148" s="334"/>
      <c r="AK148" s="180"/>
    </row>
    <row r="149" spans="1:37" ht="12.75" customHeight="1">
      <c r="A149" s="182" t="b">
        <v>1</v>
      </c>
      <c r="B149" s="155" t="s">
        <v>159</v>
      </c>
      <c r="C149" s="152" t="s">
        <v>175</v>
      </c>
      <c r="D149" s="337"/>
      <c r="E149" s="269"/>
      <c r="F149" s="269"/>
      <c r="G149" s="269"/>
      <c r="H149" s="269"/>
      <c r="I149" s="269"/>
      <c r="J149" s="269"/>
      <c r="K149" s="269"/>
      <c r="L149" s="269"/>
      <c r="M149" s="269"/>
      <c r="N149" s="269"/>
      <c r="O149" s="269"/>
      <c r="P149" s="269"/>
      <c r="Q149" s="269"/>
      <c r="R149" s="269"/>
      <c r="S149" s="269"/>
      <c r="T149" s="269"/>
      <c r="U149" s="269"/>
      <c r="V149" s="269"/>
      <c r="W149" s="269"/>
      <c r="X149" s="269"/>
      <c r="Y149" s="269"/>
      <c r="Z149" s="269"/>
      <c r="AA149" s="269"/>
      <c r="AB149" s="269"/>
      <c r="AC149" s="269"/>
      <c r="AD149" s="269"/>
      <c r="AE149" s="269"/>
      <c r="AF149" s="269"/>
      <c r="AG149" s="269"/>
      <c r="AH149" s="269"/>
      <c r="AJ149" s="334"/>
      <c r="AK149" s="180"/>
    </row>
    <row r="150" spans="1:37" ht="12.75" customHeight="1">
      <c r="A150" s="191"/>
      <c r="B150" s="187"/>
      <c r="C150" s="100"/>
      <c r="D150" s="192"/>
      <c r="E150" s="295"/>
      <c r="F150" s="295"/>
      <c r="G150" s="295"/>
      <c r="H150" s="295"/>
      <c r="I150" s="295"/>
      <c r="J150" s="295"/>
      <c r="K150" s="295"/>
      <c r="L150" s="295"/>
      <c r="M150" s="295"/>
      <c r="N150" s="295"/>
      <c r="O150" s="295"/>
      <c r="P150" s="295"/>
      <c r="Q150" s="295"/>
      <c r="R150" s="295"/>
      <c r="S150" s="295"/>
      <c r="T150" s="295"/>
      <c r="U150" s="295"/>
      <c r="V150" s="295"/>
      <c r="W150" s="295"/>
      <c r="X150" s="295"/>
      <c r="Y150" s="295"/>
      <c r="Z150" s="295"/>
      <c r="AA150" s="295"/>
      <c r="AB150" s="295"/>
      <c r="AC150" s="295"/>
      <c r="AD150" s="295"/>
      <c r="AE150" s="295"/>
      <c r="AF150" s="295"/>
      <c r="AG150" s="295"/>
      <c r="AH150" s="295"/>
      <c r="AJ150" s="334"/>
      <c r="AK150" s="180"/>
    </row>
    <row r="151" spans="1:37" ht="12.75" customHeight="1">
      <c r="A151" s="126"/>
      <c r="B151" s="189" t="s">
        <v>561</v>
      </c>
      <c r="C151" s="124"/>
      <c r="D151" s="127"/>
      <c r="E151" s="296"/>
      <c r="F151" s="296"/>
      <c r="G151" s="296"/>
      <c r="H151" s="296"/>
      <c r="I151" s="296"/>
      <c r="J151" s="296"/>
      <c r="K151" s="296"/>
      <c r="L151" s="296"/>
      <c r="M151" s="296"/>
      <c r="N151" s="296"/>
      <c r="O151" s="296"/>
      <c r="P151" s="296"/>
      <c r="Q151" s="296"/>
      <c r="R151" s="296"/>
      <c r="S151" s="296"/>
      <c r="T151" s="296"/>
      <c r="U151" s="296"/>
      <c r="V151" s="296"/>
      <c r="W151" s="296"/>
      <c r="X151" s="296"/>
      <c r="Y151" s="296"/>
      <c r="Z151" s="296"/>
      <c r="AA151" s="296"/>
      <c r="AB151" s="296"/>
      <c r="AC151" s="297"/>
      <c r="AD151" s="297"/>
      <c r="AE151" s="297"/>
      <c r="AF151" s="297"/>
      <c r="AG151" s="297"/>
      <c r="AH151" s="297"/>
      <c r="AJ151" s="334"/>
      <c r="AK151" s="190"/>
    </row>
    <row r="152" spans="1:37" ht="12.75" customHeight="1">
      <c r="A152" s="179" t="b">
        <v>1</v>
      </c>
      <c r="B152" s="155" t="s">
        <v>142</v>
      </c>
      <c r="C152" s="152" t="s">
        <v>177</v>
      </c>
      <c r="D152" s="338" t="s">
        <v>178</v>
      </c>
      <c r="E152" s="269"/>
      <c r="F152" s="269"/>
      <c r="G152" s="269"/>
      <c r="H152" s="269"/>
      <c r="I152" s="269"/>
      <c r="J152" s="269"/>
      <c r="K152" s="269"/>
      <c r="L152" s="269"/>
      <c r="M152" s="269"/>
      <c r="N152" s="269"/>
      <c r="O152" s="269"/>
      <c r="P152" s="269"/>
      <c r="Q152" s="269"/>
      <c r="R152" s="312">
        <v>115.90039</v>
      </c>
      <c r="S152" s="312">
        <v>123.92339</v>
      </c>
      <c r="T152" s="312">
        <v>131.55540999999999</v>
      </c>
      <c r="U152" s="312">
        <v>138.54535000000001</v>
      </c>
      <c r="V152" s="312">
        <v>125.23222</v>
      </c>
      <c r="W152" s="312">
        <v>115.14660000000001</v>
      </c>
      <c r="X152" s="312">
        <v>107.05012000000001</v>
      </c>
      <c r="Y152" s="312">
        <v>111.6379</v>
      </c>
      <c r="Z152" s="312">
        <v>102.7323</v>
      </c>
      <c r="AA152" s="312">
        <v>105.65194</v>
      </c>
      <c r="AB152" s="312">
        <v>101.77085</v>
      </c>
      <c r="AC152" s="312">
        <v>104.34984</v>
      </c>
      <c r="AD152" s="312">
        <v>106.64003</v>
      </c>
      <c r="AE152" s="312">
        <v>108.21464</v>
      </c>
      <c r="AF152" s="312">
        <v>109.64409999999999</v>
      </c>
      <c r="AG152" s="312">
        <v>108.80386</v>
      </c>
      <c r="AH152" s="312">
        <v>109.97174</v>
      </c>
      <c r="AJ152" s="334"/>
      <c r="AK152" s="180"/>
    </row>
    <row r="153" spans="1:37" ht="12.75" customHeight="1">
      <c r="A153" s="181" t="b">
        <v>1</v>
      </c>
      <c r="B153" s="155" t="s">
        <v>145</v>
      </c>
      <c r="C153" s="152" t="s">
        <v>179</v>
      </c>
      <c r="D153" s="338"/>
      <c r="E153" s="269"/>
      <c r="F153" s="269"/>
      <c r="G153" s="269"/>
      <c r="H153" s="269"/>
      <c r="I153" s="269"/>
      <c r="J153" s="269"/>
      <c r="K153" s="269"/>
      <c r="L153" s="269"/>
      <c r="M153" s="269"/>
      <c r="N153" s="269"/>
      <c r="O153" s="269"/>
      <c r="P153" s="269"/>
      <c r="Q153" s="269"/>
      <c r="R153" s="312"/>
      <c r="S153" s="312"/>
      <c r="T153" s="312"/>
      <c r="U153" s="312"/>
      <c r="V153" s="312"/>
      <c r="W153" s="312"/>
      <c r="X153" s="312"/>
      <c r="Y153" s="312"/>
      <c r="Z153" s="312"/>
      <c r="AA153" s="312">
        <v>89.734489999999994</v>
      </c>
      <c r="AB153" s="312">
        <v>85.251379999999997</v>
      </c>
      <c r="AC153" s="312">
        <v>86.878339999999994</v>
      </c>
      <c r="AD153" s="312">
        <v>88.410629999999998</v>
      </c>
      <c r="AE153" s="312">
        <v>89.396360000000001</v>
      </c>
      <c r="AF153" s="312">
        <v>90.422079999999994</v>
      </c>
      <c r="AG153" s="312">
        <v>89.20823</v>
      </c>
      <c r="AH153" s="312">
        <v>89.486900000000006</v>
      </c>
      <c r="AJ153" s="334"/>
      <c r="AK153" s="180"/>
    </row>
    <row r="154" spans="1:37" ht="12.75" customHeight="1">
      <c r="A154" s="182" t="b">
        <v>1</v>
      </c>
      <c r="B154" s="155" t="s">
        <v>147</v>
      </c>
      <c r="C154" s="152" t="s">
        <v>180</v>
      </c>
      <c r="D154" s="338"/>
      <c r="E154" s="269"/>
      <c r="F154" s="269"/>
      <c r="G154" s="269"/>
      <c r="H154" s="269"/>
      <c r="I154" s="269"/>
      <c r="J154" s="269"/>
      <c r="K154" s="269"/>
      <c r="L154" s="269"/>
      <c r="M154" s="269"/>
      <c r="N154" s="269"/>
      <c r="O154" s="269"/>
      <c r="P154" s="269"/>
      <c r="Q154" s="269"/>
      <c r="R154" s="312"/>
      <c r="S154" s="312"/>
      <c r="T154" s="312"/>
      <c r="U154" s="312"/>
      <c r="V154" s="312"/>
      <c r="W154" s="312"/>
      <c r="X154" s="312"/>
      <c r="Y154" s="312"/>
      <c r="Z154" s="312"/>
      <c r="AA154" s="312">
        <v>14.38336</v>
      </c>
      <c r="AB154" s="312">
        <v>14.82663</v>
      </c>
      <c r="AC154" s="312">
        <v>15.498559999999999</v>
      </c>
      <c r="AD154" s="312">
        <v>16.188859999999998</v>
      </c>
      <c r="AE154" s="312">
        <v>16.769729999999999</v>
      </c>
      <c r="AF154" s="312">
        <v>17.111319999999999</v>
      </c>
      <c r="AG154" s="312">
        <v>17.481760000000001</v>
      </c>
      <c r="AH154" s="312">
        <v>18.047989999999999</v>
      </c>
      <c r="AJ154" s="334"/>
      <c r="AK154" s="180"/>
    </row>
    <row r="155" spans="1:37" ht="12.75" customHeight="1">
      <c r="A155" s="182"/>
      <c r="B155" s="183" t="s">
        <v>149</v>
      </c>
      <c r="C155" s="152"/>
      <c r="D155" s="338"/>
      <c r="E155" s="269"/>
      <c r="F155" s="269"/>
      <c r="G155" s="269"/>
      <c r="H155" s="269"/>
      <c r="I155" s="269"/>
      <c r="J155" s="269"/>
      <c r="K155" s="269"/>
      <c r="L155" s="269"/>
      <c r="M155" s="269"/>
      <c r="N155" s="269"/>
      <c r="O155" s="269"/>
      <c r="P155" s="269"/>
      <c r="Q155" s="269"/>
      <c r="R155" s="269"/>
      <c r="S155" s="269"/>
      <c r="T155" s="269"/>
      <c r="U155" s="269"/>
      <c r="V155" s="269"/>
      <c r="W155" s="269"/>
      <c r="X155" s="269"/>
      <c r="Y155" s="269"/>
      <c r="Z155" s="269"/>
      <c r="AA155" s="269"/>
      <c r="AB155" s="269"/>
      <c r="AC155" s="293"/>
      <c r="AD155" s="293"/>
      <c r="AE155" s="293"/>
      <c r="AF155" s="293"/>
      <c r="AG155" s="293"/>
      <c r="AH155" s="293"/>
      <c r="AJ155" s="334"/>
      <c r="AK155" s="180"/>
    </row>
    <row r="156" spans="1:37" ht="12.75" customHeight="1">
      <c r="A156" s="182"/>
      <c r="B156" s="183" t="s">
        <v>150</v>
      </c>
      <c r="C156" s="152"/>
      <c r="D156" s="338"/>
      <c r="E156" s="269"/>
      <c r="F156" s="269"/>
      <c r="G156" s="269"/>
      <c r="H156" s="269"/>
      <c r="I156" s="269"/>
      <c r="J156" s="269"/>
      <c r="K156" s="269"/>
      <c r="L156" s="269"/>
      <c r="M156" s="269"/>
      <c r="N156" s="269"/>
      <c r="O156" s="269"/>
      <c r="P156" s="269"/>
      <c r="Q156" s="269"/>
      <c r="R156" s="269"/>
      <c r="S156" s="269"/>
      <c r="T156" s="269"/>
      <c r="U156" s="269"/>
      <c r="V156" s="269"/>
      <c r="W156" s="269"/>
      <c r="X156" s="269"/>
      <c r="Y156" s="269"/>
      <c r="Z156" s="269"/>
      <c r="AA156" s="269"/>
      <c r="AB156" s="269"/>
      <c r="AC156" s="293"/>
      <c r="AD156" s="293"/>
      <c r="AE156" s="293"/>
      <c r="AF156" s="293"/>
      <c r="AG156" s="293"/>
      <c r="AH156" s="293"/>
      <c r="AJ156" s="334"/>
      <c r="AK156" s="180"/>
    </row>
    <row r="157" spans="1:37" ht="12.75" customHeight="1">
      <c r="A157" s="184" t="b">
        <v>1</v>
      </c>
      <c r="B157" s="155" t="s">
        <v>151</v>
      </c>
      <c r="C157" s="152" t="s">
        <v>181</v>
      </c>
      <c r="D157" s="338"/>
      <c r="E157" s="269"/>
      <c r="F157" s="269"/>
      <c r="G157" s="269"/>
      <c r="H157" s="269"/>
      <c r="I157" s="269"/>
      <c r="J157" s="269"/>
      <c r="K157" s="269"/>
      <c r="L157" s="269"/>
      <c r="M157" s="269"/>
      <c r="N157" s="269"/>
      <c r="O157" s="269"/>
      <c r="P157" s="269"/>
      <c r="Q157" s="269"/>
      <c r="R157" s="269"/>
      <c r="S157" s="269"/>
      <c r="T157" s="269"/>
      <c r="U157" s="269"/>
      <c r="V157" s="269"/>
      <c r="W157" s="269"/>
      <c r="X157" s="269"/>
      <c r="Y157" s="269"/>
      <c r="Z157" s="269"/>
      <c r="AA157" s="269"/>
      <c r="AB157" s="269"/>
      <c r="AC157" s="293"/>
      <c r="AD157" s="293"/>
      <c r="AE157" s="293"/>
      <c r="AF157" s="293"/>
      <c r="AG157" s="293"/>
      <c r="AH157" s="293"/>
      <c r="AJ157" s="334"/>
      <c r="AK157" s="180"/>
    </row>
    <row r="158" spans="1:37" ht="12.75" customHeight="1">
      <c r="A158" s="184" t="b">
        <v>1</v>
      </c>
      <c r="B158" s="155" t="s">
        <v>153</v>
      </c>
      <c r="C158" s="152" t="s">
        <v>182</v>
      </c>
      <c r="D158" s="338"/>
      <c r="E158" s="269"/>
      <c r="F158" s="269"/>
      <c r="G158" s="269"/>
      <c r="H158" s="269"/>
      <c r="I158" s="269"/>
      <c r="J158" s="269"/>
      <c r="K158" s="269"/>
      <c r="L158" s="269"/>
      <c r="M158" s="269"/>
      <c r="N158" s="269"/>
      <c r="O158" s="269"/>
      <c r="P158" s="269"/>
      <c r="Q158" s="269"/>
      <c r="R158" s="314">
        <v>2.73366</v>
      </c>
      <c r="S158" s="312">
        <v>3.10819</v>
      </c>
      <c r="T158" s="314">
        <v>2.8760300000000001</v>
      </c>
      <c r="U158" s="314">
        <v>2.9001399999999999</v>
      </c>
      <c r="V158" s="314">
        <v>2.6967500000000002</v>
      </c>
      <c r="W158" s="314">
        <v>2.4138799999999998</v>
      </c>
      <c r="X158" s="314">
        <v>2.1822599999999999</v>
      </c>
      <c r="Y158" s="314">
        <v>2.3938600000000001</v>
      </c>
      <c r="Z158" s="314">
        <v>2.0296500000000002</v>
      </c>
      <c r="AA158" s="314">
        <v>1.5469299999999999</v>
      </c>
      <c r="AB158" s="314">
        <v>1.6638599999999999</v>
      </c>
      <c r="AC158" s="312">
        <v>1.85608</v>
      </c>
      <c r="AD158" s="312">
        <v>1.90723</v>
      </c>
      <c r="AE158" s="312">
        <v>1.9485300000000001</v>
      </c>
      <c r="AF158" s="312">
        <v>1.8595200000000001</v>
      </c>
      <c r="AG158" s="292">
        <v>1.8687199999999999</v>
      </c>
      <c r="AH158" s="312">
        <v>1.8895200000000001</v>
      </c>
      <c r="AJ158" s="334"/>
      <c r="AK158" s="180"/>
    </row>
    <row r="159" spans="1:37" ht="12.75" customHeight="1">
      <c r="A159" s="182" t="b">
        <v>1</v>
      </c>
      <c r="B159" s="155" t="s">
        <v>563</v>
      </c>
      <c r="C159" s="152" t="s">
        <v>183</v>
      </c>
      <c r="D159" s="338"/>
      <c r="E159" s="269"/>
      <c r="F159" s="269"/>
      <c r="G159" s="269"/>
      <c r="H159" s="269"/>
      <c r="I159" s="292">
        <v>2.3209999999999999E-6</v>
      </c>
      <c r="J159" s="292">
        <v>2.3149999999999999E-6</v>
      </c>
      <c r="K159" s="292">
        <v>2.2759999999999999E-6</v>
      </c>
      <c r="L159" s="292">
        <v>2.2589999999999999E-6</v>
      </c>
      <c r="M159" s="292">
        <v>2.2120000000000002E-6</v>
      </c>
      <c r="N159" s="292">
        <v>2.1210000000000001E-6</v>
      </c>
      <c r="O159" s="292">
        <v>1.9520000000000001E-6</v>
      </c>
      <c r="P159" s="292">
        <v>1.916E-6</v>
      </c>
      <c r="Q159" s="292">
        <v>1.9010000000000001E-6</v>
      </c>
      <c r="R159" s="292">
        <v>1.4959999999999999E-6</v>
      </c>
      <c r="S159" s="292">
        <v>1.3170000000000001E-6</v>
      </c>
      <c r="T159" s="292">
        <v>1.3120000000000001E-6</v>
      </c>
      <c r="U159" s="292">
        <v>1.3179999999999999E-6</v>
      </c>
      <c r="V159" s="292">
        <v>1.657E-6</v>
      </c>
      <c r="W159" s="292">
        <v>1.694E-6</v>
      </c>
      <c r="X159" s="292">
        <v>1.6160000000000001E-6</v>
      </c>
      <c r="Y159" s="292">
        <v>1.708E-6</v>
      </c>
      <c r="Z159" s="292">
        <v>1.7099999999999999E-6</v>
      </c>
      <c r="AA159" s="292">
        <v>1.703E-6</v>
      </c>
      <c r="AB159" s="292">
        <v>1.702E-6</v>
      </c>
      <c r="AC159" s="292">
        <v>1.7120000000000001E-6</v>
      </c>
      <c r="AD159" s="292">
        <v>1.714E-6</v>
      </c>
      <c r="AE159" s="292">
        <v>1.722E-6</v>
      </c>
      <c r="AF159" s="292">
        <v>1.7799999999999999E-6</v>
      </c>
      <c r="AG159" s="292">
        <v>1.782E-6</v>
      </c>
      <c r="AH159" s="312">
        <v>1.7889999999999999E-6</v>
      </c>
      <c r="AJ159" s="334"/>
      <c r="AK159" s="180"/>
    </row>
    <row r="160" spans="1:37" ht="12.75" customHeight="1">
      <c r="A160" s="182"/>
      <c r="B160" s="155" t="s">
        <v>173</v>
      </c>
      <c r="C160" s="152"/>
      <c r="D160" s="338"/>
      <c r="E160" s="269"/>
      <c r="F160" s="269"/>
      <c r="G160" s="269"/>
      <c r="H160" s="269"/>
      <c r="I160" s="269"/>
      <c r="J160" s="269"/>
      <c r="K160" s="269"/>
      <c r="L160" s="269"/>
      <c r="M160" s="269"/>
      <c r="N160" s="269"/>
      <c r="O160" s="269"/>
      <c r="P160" s="269"/>
      <c r="Q160" s="269"/>
      <c r="R160" s="269"/>
      <c r="S160" s="269"/>
      <c r="T160" s="269"/>
      <c r="U160" s="269"/>
      <c r="V160" s="269"/>
      <c r="W160" s="269"/>
      <c r="X160" s="269"/>
      <c r="Y160" s="269"/>
      <c r="Z160" s="269"/>
      <c r="AA160" s="269"/>
      <c r="AB160" s="269"/>
      <c r="AC160" s="269"/>
      <c r="AD160" s="269"/>
      <c r="AE160" s="269"/>
      <c r="AF160" s="269"/>
      <c r="AG160" s="269"/>
      <c r="AH160" s="269"/>
      <c r="AJ160" s="334"/>
      <c r="AK160" s="180"/>
    </row>
    <row r="161" spans="1:37" ht="12.75" customHeight="1">
      <c r="A161" s="182"/>
      <c r="B161" s="155" t="s">
        <v>159</v>
      </c>
      <c r="C161" s="152"/>
      <c r="D161" s="338"/>
      <c r="E161" s="269"/>
      <c r="F161" s="269"/>
      <c r="G161" s="269"/>
      <c r="H161" s="269"/>
      <c r="I161" s="269"/>
      <c r="J161" s="269"/>
      <c r="K161" s="269"/>
      <c r="L161" s="269"/>
      <c r="M161" s="269"/>
      <c r="N161" s="269"/>
      <c r="O161" s="269"/>
      <c r="P161" s="269"/>
      <c r="Q161" s="269"/>
      <c r="R161" s="269"/>
      <c r="S161" s="269"/>
      <c r="T161" s="269"/>
      <c r="U161" s="269"/>
      <c r="V161" s="269"/>
      <c r="W161" s="269"/>
      <c r="X161" s="269"/>
      <c r="Y161" s="269"/>
      <c r="Z161" s="269"/>
      <c r="AA161" s="269"/>
      <c r="AB161" s="269"/>
      <c r="AC161" s="269"/>
      <c r="AD161" s="269"/>
      <c r="AE161" s="269"/>
      <c r="AF161" s="269"/>
      <c r="AG161" s="269"/>
      <c r="AH161" s="269"/>
      <c r="AJ161" s="334"/>
      <c r="AK161" s="180"/>
    </row>
    <row r="162" spans="1:37" ht="12.75" customHeight="1">
      <c r="A162" s="186"/>
      <c r="B162" s="193"/>
      <c r="C162" s="100"/>
      <c r="D162" s="194"/>
      <c r="E162" s="295"/>
      <c r="F162" s="295"/>
      <c r="G162" s="295"/>
      <c r="H162" s="295"/>
      <c r="I162" s="295"/>
      <c r="J162" s="295"/>
      <c r="K162" s="295"/>
      <c r="L162" s="295"/>
      <c r="M162" s="295"/>
      <c r="N162" s="295"/>
      <c r="O162" s="295"/>
      <c r="P162" s="295"/>
      <c r="Q162" s="295"/>
      <c r="R162" s="295"/>
      <c r="S162" s="295"/>
      <c r="T162" s="295"/>
      <c r="U162" s="295"/>
      <c r="V162" s="295"/>
      <c r="W162" s="295"/>
      <c r="X162" s="295"/>
      <c r="Y162" s="295"/>
      <c r="Z162" s="295"/>
      <c r="AA162" s="295"/>
      <c r="AB162" s="295"/>
      <c r="AC162" s="295"/>
      <c r="AD162" s="295"/>
      <c r="AE162" s="295"/>
      <c r="AF162" s="295"/>
      <c r="AG162" s="295"/>
      <c r="AH162" s="295"/>
      <c r="AJ162" s="334"/>
      <c r="AK162" s="180"/>
    </row>
    <row r="163" spans="1:37" ht="12.75" customHeight="1">
      <c r="A163" s="182" t="b">
        <v>1</v>
      </c>
      <c r="B163" s="155" t="s">
        <v>458</v>
      </c>
      <c r="C163" s="152" t="s">
        <v>185</v>
      </c>
      <c r="D163" s="338" t="s">
        <v>459</v>
      </c>
      <c r="E163" s="298"/>
      <c r="F163" s="298"/>
      <c r="G163" s="298"/>
      <c r="H163" s="298"/>
      <c r="I163" s="298"/>
      <c r="J163" s="298"/>
      <c r="K163" s="298"/>
      <c r="L163" s="298"/>
      <c r="M163" s="298"/>
      <c r="N163" s="298"/>
      <c r="O163" s="298"/>
      <c r="P163" s="298"/>
      <c r="Q163" s="298"/>
      <c r="R163" s="298"/>
      <c r="S163" s="298"/>
      <c r="T163" s="298"/>
      <c r="U163" s="298"/>
      <c r="V163" s="298"/>
      <c r="W163" s="298"/>
      <c r="X163" s="298"/>
      <c r="Y163" s="298"/>
      <c r="Z163" s="298"/>
      <c r="AA163" s="298"/>
      <c r="AB163" s="298"/>
      <c r="AC163" s="298"/>
      <c r="AD163" s="298"/>
      <c r="AE163" s="298"/>
      <c r="AF163" s="298"/>
      <c r="AG163" s="298"/>
      <c r="AH163" s="298"/>
      <c r="AJ163" s="334"/>
      <c r="AK163" s="180"/>
    </row>
    <row r="164" spans="1:37" ht="12.75" customHeight="1">
      <c r="A164" s="182" t="b">
        <v>1</v>
      </c>
      <c r="B164" s="155" t="s">
        <v>145</v>
      </c>
      <c r="C164" s="152" t="s">
        <v>186</v>
      </c>
      <c r="D164" s="336"/>
      <c r="E164" s="298"/>
      <c r="F164" s="298"/>
      <c r="G164" s="298"/>
      <c r="H164" s="298"/>
      <c r="I164" s="298"/>
      <c r="J164" s="298"/>
      <c r="K164" s="298"/>
      <c r="L164" s="298"/>
      <c r="M164" s="298"/>
      <c r="N164" s="298"/>
      <c r="O164" s="298"/>
      <c r="P164" s="298"/>
      <c r="Q164" s="298"/>
      <c r="R164" s="298"/>
      <c r="S164" s="298"/>
      <c r="T164" s="298"/>
      <c r="U164" s="298"/>
      <c r="V164" s="298"/>
      <c r="W164" s="298"/>
      <c r="X164" s="298"/>
      <c r="Y164" s="298"/>
      <c r="Z164" s="298"/>
      <c r="AA164" s="298"/>
      <c r="AB164" s="298"/>
      <c r="AC164" s="298"/>
      <c r="AD164" s="298"/>
      <c r="AE164" s="298"/>
      <c r="AF164" s="298"/>
      <c r="AG164" s="298"/>
      <c r="AH164" s="298"/>
      <c r="AJ164" s="334"/>
      <c r="AK164" s="180"/>
    </row>
    <row r="165" spans="1:37">
      <c r="B165" s="195" t="s">
        <v>147</v>
      </c>
      <c r="C165" s="167"/>
      <c r="D165" s="336"/>
      <c r="E165" s="298"/>
      <c r="F165" s="298"/>
      <c r="G165" s="298"/>
      <c r="H165" s="298"/>
      <c r="I165" s="298"/>
      <c r="J165" s="298"/>
      <c r="K165" s="298"/>
      <c r="L165" s="298"/>
      <c r="M165" s="298"/>
      <c r="N165" s="298"/>
      <c r="O165" s="298"/>
      <c r="P165" s="298"/>
      <c r="Q165" s="298"/>
      <c r="R165" s="298"/>
      <c r="S165" s="298"/>
      <c r="T165" s="298"/>
      <c r="U165" s="298"/>
      <c r="V165" s="298"/>
      <c r="W165" s="298"/>
      <c r="X165" s="298"/>
      <c r="Y165" s="298"/>
      <c r="Z165" s="298"/>
      <c r="AA165" s="298"/>
      <c r="AB165" s="298"/>
      <c r="AC165" s="298"/>
      <c r="AD165" s="298"/>
      <c r="AE165" s="298"/>
      <c r="AF165" s="298"/>
      <c r="AG165" s="298"/>
      <c r="AH165" s="298"/>
    </row>
    <row r="166" spans="1:37">
      <c r="B166" s="195" t="s">
        <v>460</v>
      </c>
      <c r="C166" s="167"/>
      <c r="D166" s="336"/>
      <c r="E166" s="298"/>
      <c r="F166" s="298"/>
      <c r="G166" s="298"/>
      <c r="H166" s="298"/>
      <c r="I166" s="298"/>
      <c r="J166" s="298"/>
      <c r="K166" s="298"/>
      <c r="L166" s="298"/>
      <c r="M166" s="298"/>
      <c r="N166" s="298"/>
      <c r="O166" s="298"/>
      <c r="P166" s="298"/>
      <c r="Q166" s="298"/>
      <c r="R166" s="298"/>
      <c r="S166" s="298"/>
      <c r="T166" s="298"/>
      <c r="U166" s="298"/>
      <c r="V166" s="298"/>
      <c r="W166" s="298"/>
      <c r="X166" s="298"/>
      <c r="Y166" s="298"/>
      <c r="Z166" s="298"/>
      <c r="AA166" s="298"/>
      <c r="AB166" s="298"/>
      <c r="AC166" s="298"/>
      <c r="AD166" s="298"/>
      <c r="AE166" s="298"/>
      <c r="AF166" s="298"/>
      <c r="AG166" s="298"/>
      <c r="AH166" s="298"/>
    </row>
    <row r="167" spans="1:37">
      <c r="B167" s="195" t="s">
        <v>461</v>
      </c>
      <c r="C167" s="167"/>
      <c r="D167" s="336"/>
      <c r="E167" s="298"/>
      <c r="F167" s="298"/>
      <c r="G167" s="298"/>
      <c r="H167" s="298"/>
      <c r="I167" s="298"/>
      <c r="J167" s="298"/>
      <c r="K167" s="298"/>
      <c r="L167" s="298"/>
      <c r="M167" s="298"/>
      <c r="N167" s="298"/>
      <c r="O167" s="298"/>
      <c r="P167" s="298"/>
      <c r="Q167" s="298"/>
      <c r="R167" s="298"/>
      <c r="S167" s="298"/>
      <c r="T167" s="298"/>
      <c r="U167" s="298"/>
      <c r="V167" s="298"/>
      <c r="W167" s="298"/>
      <c r="X167" s="298"/>
      <c r="Y167" s="298"/>
      <c r="Z167" s="298"/>
      <c r="AA167" s="298"/>
      <c r="AB167" s="298"/>
      <c r="AC167" s="298"/>
      <c r="AD167" s="298"/>
      <c r="AE167" s="298"/>
      <c r="AF167" s="298"/>
      <c r="AG167" s="298"/>
      <c r="AH167" s="298"/>
    </row>
    <row r="168" spans="1:37">
      <c r="B168" s="195" t="s">
        <v>164</v>
      </c>
      <c r="C168" s="167"/>
      <c r="D168" s="336"/>
      <c r="E168" s="298"/>
      <c r="F168" s="298"/>
      <c r="G168" s="298"/>
      <c r="H168" s="298"/>
      <c r="I168" s="298"/>
      <c r="J168" s="298"/>
      <c r="K168" s="298"/>
      <c r="L168" s="298"/>
      <c r="M168" s="298"/>
      <c r="N168" s="298"/>
      <c r="O168" s="298"/>
      <c r="P168" s="298"/>
      <c r="Q168" s="298"/>
      <c r="R168" s="298"/>
      <c r="S168" s="298"/>
      <c r="T168" s="298"/>
      <c r="U168" s="298"/>
      <c r="V168" s="298"/>
      <c r="W168" s="298"/>
      <c r="X168" s="298"/>
      <c r="Y168" s="298"/>
      <c r="Z168" s="298"/>
      <c r="AA168" s="298"/>
      <c r="AB168" s="298"/>
      <c r="AC168" s="298"/>
      <c r="AD168" s="298"/>
      <c r="AE168" s="298"/>
      <c r="AF168" s="298"/>
      <c r="AG168" s="298"/>
      <c r="AH168" s="298"/>
    </row>
    <row r="169" spans="1:37" ht="16.5">
      <c r="D169" s="149"/>
      <c r="E169" s="299"/>
      <c r="F169" s="299"/>
      <c r="G169" s="299"/>
      <c r="H169" s="299"/>
      <c r="I169" s="299"/>
      <c r="J169" s="299"/>
      <c r="K169" s="299"/>
      <c r="L169" s="299"/>
      <c r="M169" s="299"/>
      <c r="N169" s="299"/>
      <c r="O169" s="299"/>
      <c r="P169" s="299"/>
      <c r="Q169" s="299"/>
      <c r="R169" s="299"/>
      <c r="S169" s="299"/>
      <c r="T169" s="299"/>
      <c r="U169" s="299"/>
      <c r="V169" s="299"/>
      <c r="W169" s="299"/>
      <c r="X169" s="299"/>
      <c r="Y169" s="299"/>
      <c r="Z169" s="299"/>
      <c r="AA169" s="299"/>
      <c r="AB169" s="299"/>
      <c r="AC169" s="299"/>
      <c r="AD169" s="268"/>
      <c r="AE169" s="268"/>
      <c r="AF169" s="268"/>
      <c r="AG169" s="268"/>
      <c r="AH169" s="268"/>
    </row>
    <row r="170" spans="1:37">
      <c r="A170" s="124"/>
      <c r="B170" s="196" t="s">
        <v>184</v>
      </c>
      <c r="C170" s="125"/>
      <c r="D170" s="197"/>
      <c r="E170" s="300"/>
      <c r="F170" s="300"/>
      <c r="G170" s="300"/>
      <c r="H170" s="300"/>
      <c r="I170" s="300"/>
      <c r="J170" s="300"/>
      <c r="K170" s="300"/>
      <c r="L170" s="300"/>
      <c r="M170" s="300"/>
      <c r="N170" s="300"/>
      <c r="O170" s="300"/>
      <c r="P170" s="300"/>
      <c r="Q170" s="300"/>
      <c r="R170" s="300"/>
      <c r="S170" s="300"/>
      <c r="T170" s="300"/>
      <c r="U170" s="300"/>
      <c r="V170" s="300"/>
      <c r="W170" s="300"/>
      <c r="X170" s="300"/>
      <c r="Y170" s="300"/>
      <c r="Z170" s="300"/>
      <c r="AA170" s="300"/>
      <c r="AB170" s="300"/>
      <c r="AC170" s="300"/>
      <c r="AD170" s="300"/>
      <c r="AE170" s="300"/>
      <c r="AF170" s="300"/>
      <c r="AG170" s="300"/>
      <c r="AH170" s="300"/>
    </row>
    <row r="171" spans="1:37">
      <c r="B171" s="195" t="s">
        <v>458</v>
      </c>
      <c r="C171" s="167"/>
      <c r="D171" s="338" t="s">
        <v>462</v>
      </c>
      <c r="E171" s="301"/>
      <c r="F171" s="301"/>
      <c r="G171" s="301"/>
      <c r="H171" s="301"/>
      <c r="I171" s="301"/>
      <c r="J171" s="301"/>
      <c r="K171" s="301"/>
      <c r="L171" s="301"/>
      <c r="M171" s="301"/>
      <c r="N171" s="301"/>
      <c r="O171" s="301"/>
      <c r="P171" s="301"/>
      <c r="Q171" s="301"/>
      <c r="R171" s="301"/>
      <c r="S171" s="301"/>
      <c r="T171" s="301"/>
      <c r="U171" s="301"/>
      <c r="V171" s="301"/>
      <c r="W171" s="301"/>
      <c r="X171" s="301"/>
      <c r="Y171" s="301"/>
      <c r="Z171" s="301"/>
      <c r="AA171" s="301"/>
      <c r="AB171" s="301"/>
      <c r="AC171" s="301"/>
      <c r="AD171" s="301"/>
      <c r="AE171" s="301"/>
      <c r="AF171" s="301"/>
      <c r="AG171" s="301"/>
      <c r="AH171" s="301"/>
    </row>
    <row r="172" spans="1:37">
      <c r="B172" s="195" t="s">
        <v>145</v>
      </c>
      <c r="C172" s="167"/>
      <c r="D172" s="338"/>
      <c r="E172" s="301"/>
      <c r="F172" s="301"/>
      <c r="G172" s="301"/>
      <c r="H172" s="301"/>
      <c r="I172" s="301"/>
      <c r="J172" s="301"/>
      <c r="K172" s="301"/>
      <c r="L172" s="301"/>
      <c r="M172" s="301"/>
      <c r="N172" s="301"/>
      <c r="O172" s="301"/>
      <c r="P172" s="301"/>
      <c r="Q172" s="301"/>
      <c r="R172" s="301"/>
      <c r="S172" s="301"/>
      <c r="T172" s="301"/>
      <c r="U172" s="301"/>
      <c r="V172" s="301"/>
      <c r="W172" s="301"/>
      <c r="X172" s="301"/>
      <c r="Y172" s="301"/>
      <c r="Z172" s="301"/>
      <c r="AA172" s="301"/>
      <c r="AB172" s="301"/>
      <c r="AC172" s="301"/>
      <c r="AD172" s="301"/>
      <c r="AE172" s="301"/>
      <c r="AF172" s="301"/>
      <c r="AG172" s="301"/>
      <c r="AH172" s="301"/>
    </row>
    <row r="173" spans="1:37">
      <c r="B173" s="195" t="s">
        <v>147</v>
      </c>
      <c r="C173" s="167"/>
      <c r="D173" s="338"/>
      <c r="E173" s="301"/>
      <c r="F173" s="301"/>
      <c r="G173" s="301"/>
      <c r="H173" s="301"/>
      <c r="I173" s="301"/>
      <c r="J173" s="301"/>
      <c r="K173" s="301"/>
      <c r="L173" s="301"/>
      <c r="M173" s="301"/>
      <c r="N173" s="301"/>
      <c r="O173" s="301"/>
      <c r="P173" s="301"/>
      <c r="Q173" s="301"/>
      <c r="R173" s="301"/>
      <c r="S173" s="301"/>
      <c r="T173" s="301"/>
      <c r="U173" s="301"/>
      <c r="V173" s="301"/>
      <c r="W173" s="301"/>
      <c r="X173" s="301"/>
      <c r="Y173" s="301"/>
      <c r="Z173" s="301"/>
      <c r="AA173" s="301"/>
      <c r="AB173" s="301"/>
      <c r="AC173" s="301"/>
      <c r="AD173" s="301"/>
      <c r="AE173" s="301"/>
      <c r="AF173" s="301"/>
      <c r="AG173" s="301"/>
      <c r="AH173" s="301"/>
    </row>
    <row r="174" spans="1:37">
      <c r="B174" s="195" t="s">
        <v>460</v>
      </c>
      <c r="C174" s="167"/>
      <c r="D174" s="338"/>
      <c r="E174" s="301"/>
      <c r="F174" s="301"/>
      <c r="G174" s="301"/>
      <c r="H174" s="301"/>
      <c r="I174" s="301"/>
      <c r="J174" s="301"/>
      <c r="K174" s="301"/>
      <c r="L174" s="301"/>
      <c r="M174" s="301"/>
      <c r="N174" s="301"/>
      <c r="O174" s="301"/>
      <c r="P174" s="301"/>
      <c r="Q174" s="301"/>
      <c r="R174" s="301"/>
      <c r="S174" s="301"/>
      <c r="T174" s="301"/>
      <c r="U174" s="301"/>
      <c r="V174" s="301"/>
      <c r="W174" s="301"/>
      <c r="X174" s="301"/>
      <c r="Y174" s="301"/>
      <c r="Z174" s="301"/>
      <c r="AA174" s="301"/>
      <c r="AB174" s="301"/>
      <c r="AC174" s="301"/>
      <c r="AD174" s="301"/>
      <c r="AE174" s="301"/>
      <c r="AF174" s="301"/>
      <c r="AG174" s="301"/>
      <c r="AH174" s="301"/>
    </row>
    <row r="175" spans="1:37">
      <c r="B175" s="195" t="s">
        <v>461</v>
      </c>
      <c r="C175" s="167"/>
      <c r="D175" s="338"/>
      <c r="E175" s="301"/>
      <c r="F175" s="301"/>
      <c r="G175" s="301"/>
      <c r="H175" s="301"/>
      <c r="I175" s="301"/>
      <c r="J175" s="301"/>
      <c r="K175" s="301"/>
      <c r="L175" s="301"/>
      <c r="M175" s="301"/>
      <c r="N175" s="301"/>
      <c r="O175" s="301"/>
      <c r="P175" s="301"/>
      <c r="Q175" s="301"/>
      <c r="R175" s="301"/>
      <c r="S175" s="301"/>
      <c r="T175" s="301"/>
      <c r="U175" s="301"/>
      <c r="V175" s="301"/>
      <c r="W175" s="301"/>
      <c r="X175" s="301"/>
      <c r="Y175" s="301"/>
      <c r="Z175" s="301"/>
      <c r="AA175" s="301"/>
      <c r="AB175" s="301"/>
      <c r="AC175" s="301"/>
      <c r="AD175" s="301"/>
      <c r="AE175" s="301"/>
      <c r="AF175" s="301"/>
      <c r="AG175" s="301"/>
      <c r="AH175" s="301"/>
    </row>
    <row r="176" spans="1:37">
      <c r="B176" s="195" t="s">
        <v>164</v>
      </c>
      <c r="C176" s="167"/>
      <c r="D176" s="338"/>
      <c r="E176" s="301"/>
      <c r="F176" s="301"/>
      <c r="G176" s="301"/>
      <c r="H176" s="301"/>
      <c r="I176" s="301"/>
      <c r="J176" s="301"/>
      <c r="K176" s="301"/>
      <c r="L176" s="301"/>
      <c r="M176" s="301"/>
      <c r="N176" s="301"/>
      <c r="O176" s="301"/>
      <c r="P176" s="301"/>
      <c r="Q176" s="301"/>
      <c r="R176" s="301"/>
      <c r="S176" s="301"/>
      <c r="T176" s="301"/>
      <c r="U176" s="301"/>
      <c r="V176" s="301"/>
      <c r="W176" s="301"/>
      <c r="X176" s="301"/>
      <c r="Y176" s="301"/>
      <c r="Z176" s="301"/>
      <c r="AA176" s="301"/>
      <c r="AB176" s="301"/>
      <c r="AC176" s="301"/>
      <c r="AD176" s="301"/>
      <c r="AE176" s="301"/>
      <c r="AF176" s="301"/>
      <c r="AG176" s="301"/>
      <c r="AH176" s="301"/>
    </row>
    <row r="177" spans="1:34" ht="16.5">
      <c r="B177" s="198"/>
      <c r="E177" s="299"/>
      <c r="F177" s="299"/>
      <c r="G177" s="299"/>
      <c r="H177" s="299"/>
      <c r="I177" s="299"/>
      <c r="J177" s="299"/>
      <c r="K177" s="299"/>
      <c r="L177" s="299"/>
      <c r="M177" s="299"/>
      <c r="N177" s="299"/>
      <c r="O177" s="299"/>
      <c r="P177" s="299"/>
      <c r="Q177" s="299"/>
      <c r="R177" s="299"/>
      <c r="S177" s="299"/>
      <c r="T177" s="299"/>
      <c r="U177" s="299"/>
      <c r="V177" s="299"/>
      <c r="W177" s="299"/>
      <c r="X177" s="299"/>
      <c r="Y177" s="299"/>
      <c r="Z177" s="299"/>
      <c r="AA177" s="299"/>
      <c r="AB177" s="299"/>
      <c r="AC177" s="299"/>
      <c r="AD177" s="268"/>
      <c r="AE177" s="268"/>
      <c r="AF177" s="268"/>
      <c r="AG177" s="268"/>
      <c r="AH177" s="268"/>
    </row>
    <row r="178" spans="1:34" ht="16.5">
      <c r="A178" s="199"/>
      <c r="B178" s="196" t="s">
        <v>463</v>
      </c>
      <c r="C178" s="126"/>
      <c r="D178" s="126"/>
      <c r="E178" s="302"/>
      <c r="F178" s="302"/>
      <c r="G178" s="302"/>
      <c r="H178" s="302"/>
      <c r="I178" s="302"/>
      <c r="J178" s="302"/>
      <c r="K178" s="302"/>
      <c r="L178" s="302"/>
      <c r="M178" s="302"/>
      <c r="N178" s="302"/>
      <c r="O178" s="302"/>
      <c r="P178" s="302"/>
      <c r="Q178" s="302"/>
      <c r="R178" s="302"/>
      <c r="S178" s="302"/>
      <c r="T178" s="302"/>
      <c r="U178" s="302"/>
      <c r="V178" s="302"/>
      <c r="W178" s="302"/>
      <c r="X178" s="302"/>
      <c r="Y178" s="302"/>
      <c r="Z178" s="302"/>
      <c r="AA178" s="302"/>
      <c r="AB178" s="302"/>
      <c r="AC178" s="302"/>
      <c r="AD178" s="303"/>
      <c r="AE178" s="303"/>
      <c r="AF178" s="303"/>
      <c r="AG178" s="303"/>
      <c r="AH178" s="303"/>
    </row>
    <row r="179" spans="1:34">
      <c r="B179" s="195" t="s">
        <v>458</v>
      </c>
      <c r="C179" s="167"/>
      <c r="D179" s="335" t="s">
        <v>464</v>
      </c>
      <c r="E179" s="304"/>
      <c r="F179" s="304"/>
      <c r="G179" s="304"/>
      <c r="H179" s="304"/>
      <c r="I179" s="304"/>
      <c r="J179" s="304"/>
      <c r="K179" s="304"/>
      <c r="L179" s="304"/>
      <c r="M179" s="304"/>
      <c r="N179" s="304"/>
      <c r="O179" s="304"/>
      <c r="P179" s="304"/>
      <c r="Q179" s="304"/>
      <c r="R179" s="304"/>
      <c r="S179" s="304"/>
      <c r="T179" s="304"/>
      <c r="U179" s="304"/>
      <c r="V179" s="304"/>
      <c r="W179" s="304"/>
      <c r="X179" s="304"/>
      <c r="Y179" s="304"/>
      <c r="Z179" s="304"/>
      <c r="AA179" s="304"/>
      <c r="AB179" s="304"/>
      <c r="AC179" s="304"/>
      <c r="AD179" s="304"/>
      <c r="AE179" s="304"/>
      <c r="AF179" s="304"/>
      <c r="AG179" s="304"/>
      <c r="AH179" s="304"/>
    </row>
    <row r="180" spans="1:34">
      <c r="B180" s="195" t="s">
        <v>145</v>
      </c>
      <c r="C180" s="167"/>
      <c r="D180" s="335"/>
      <c r="E180" s="304"/>
      <c r="F180" s="304"/>
      <c r="G180" s="304"/>
      <c r="H180" s="304"/>
      <c r="I180" s="304"/>
      <c r="J180" s="304"/>
      <c r="K180" s="304"/>
      <c r="L180" s="304"/>
      <c r="M180" s="304"/>
      <c r="N180" s="304"/>
      <c r="O180" s="304"/>
      <c r="P180" s="304"/>
      <c r="Q180" s="304"/>
      <c r="R180" s="304"/>
      <c r="S180" s="304"/>
      <c r="T180" s="304"/>
      <c r="U180" s="304"/>
      <c r="V180" s="304"/>
      <c r="W180" s="304"/>
      <c r="X180" s="304"/>
      <c r="Y180" s="304"/>
      <c r="Z180" s="304"/>
      <c r="AA180" s="304"/>
      <c r="AB180" s="304"/>
      <c r="AC180" s="304"/>
      <c r="AD180" s="304"/>
      <c r="AE180" s="304"/>
      <c r="AF180" s="304"/>
      <c r="AG180" s="304"/>
      <c r="AH180" s="304"/>
    </row>
    <row r="181" spans="1:34">
      <c r="B181" s="195" t="s">
        <v>147</v>
      </c>
      <c r="C181" s="167"/>
      <c r="D181" s="335"/>
      <c r="E181" s="304"/>
      <c r="F181" s="304"/>
      <c r="G181" s="304"/>
      <c r="H181" s="304"/>
      <c r="I181" s="304"/>
      <c r="J181" s="304"/>
      <c r="K181" s="304"/>
      <c r="L181" s="304"/>
      <c r="M181" s="304"/>
      <c r="N181" s="304"/>
      <c r="O181" s="304"/>
      <c r="P181" s="304"/>
      <c r="Q181" s="304"/>
      <c r="R181" s="304"/>
      <c r="S181" s="304"/>
      <c r="T181" s="304"/>
      <c r="U181" s="304"/>
      <c r="V181" s="304"/>
      <c r="W181" s="304"/>
      <c r="X181" s="304"/>
      <c r="Y181" s="304"/>
      <c r="Z181" s="304"/>
      <c r="AA181" s="304"/>
      <c r="AB181" s="304"/>
      <c r="AC181" s="304"/>
      <c r="AD181" s="304"/>
      <c r="AE181" s="304"/>
      <c r="AF181" s="304"/>
      <c r="AG181" s="304"/>
      <c r="AH181" s="304"/>
    </row>
    <row r="182" spans="1:34">
      <c r="B182" s="195" t="s">
        <v>460</v>
      </c>
      <c r="C182" s="167"/>
      <c r="D182" s="335"/>
      <c r="E182" s="304"/>
      <c r="F182" s="304"/>
      <c r="G182" s="304"/>
      <c r="H182" s="304"/>
      <c r="I182" s="304"/>
      <c r="J182" s="304"/>
      <c r="K182" s="304"/>
      <c r="L182" s="304"/>
      <c r="M182" s="304"/>
      <c r="N182" s="304"/>
      <c r="O182" s="304"/>
      <c r="P182" s="304"/>
      <c r="Q182" s="304"/>
      <c r="R182" s="304"/>
      <c r="S182" s="304"/>
      <c r="T182" s="304"/>
      <c r="U182" s="304"/>
      <c r="V182" s="304"/>
      <c r="W182" s="304"/>
      <c r="X182" s="304"/>
      <c r="Y182" s="304"/>
      <c r="Z182" s="304"/>
      <c r="AA182" s="304"/>
      <c r="AB182" s="304"/>
      <c r="AC182" s="304"/>
      <c r="AD182" s="304"/>
      <c r="AE182" s="304"/>
      <c r="AF182" s="304"/>
      <c r="AG182" s="304"/>
      <c r="AH182" s="304"/>
    </row>
    <row r="183" spans="1:34">
      <c r="B183" s="195" t="s">
        <v>461</v>
      </c>
      <c r="C183" s="167"/>
      <c r="D183" s="335"/>
      <c r="E183" s="304"/>
      <c r="F183" s="304"/>
      <c r="G183" s="304"/>
      <c r="H183" s="304"/>
      <c r="I183" s="304"/>
      <c r="J183" s="304"/>
      <c r="K183" s="304"/>
      <c r="L183" s="304"/>
      <c r="M183" s="304"/>
      <c r="N183" s="304"/>
      <c r="O183" s="304"/>
      <c r="P183" s="304"/>
      <c r="Q183" s="304"/>
      <c r="R183" s="304"/>
      <c r="S183" s="304"/>
      <c r="T183" s="304"/>
      <c r="U183" s="304"/>
      <c r="V183" s="304"/>
      <c r="W183" s="304"/>
      <c r="X183" s="304"/>
      <c r="Y183" s="304"/>
      <c r="Z183" s="304"/>
      <c r="AA183" s="304"/>
      <c r="AB183" s="304"/>
      <c r="AC183" s="304"/>
      <c r="AD183" s="304"/>
      <c r="AE183" s="304"/>
      <c r="AF183" s="304"/>
      <c r="AG183" s="304"/>
      <c r="AH183" s="304"/>
    </row>
    <row r="184" spans="1:34">
      <c r="B184" s="195" t="s">
        <v>164</v>
      </c>
      <c r="C184" s="167"/>
      <c r="D184" s="335"/>
      <c r="E184" s="304"/>
      <c r="F184" s="304"/>
      <c r="G184" s="304"/>
      <c r="H184" s="304"/>
      <c r="I184" s="304"/>
      <c r="J184" s="304"/>
      <c r="K184" s="304"/>
      <c r="L184" s="304"/>
      <c r="M184" s="304"/>
      <c r="N184" s="304"/>
      <c r="O184" s="304"/>
      <c r="P184" s="304"/>
      <c r="Q184" s="304"/>
      <c r="R184" s="304"/>
      <c r="S184" s="304"/>
      <c r="T184" s="304"/>
      <c r="U184" s="304"/>
      <c r="V184" s="304"/>
      <c r="W184" s="304"/>
      <c r="X184" s="304"/>
      <c r="Y184" s="304"/>
      <c r="Z184" s="304"/>
      <c r="AA184" s="304"/>
      <c r="AB184" s="304"/>
      <c r="AC184" s="304"/>
      <c r="AD184" s="304"/>
      <c r="AE184" s="304"/>
      <c r="AF184" s="304"/>
      <c r="AG184" s="304"/>
      <c r="AH184" s="304"/>
    </row>
  </sheetData>
  <mergeCells count="13">
    <mergeCell ref="D179:D184"/>
    <mergeCell ref="D122:D137"/>
    <mergeCell ref="AJ122:AJ164"/>
    <mergeCell ref="D140:D149"/>
    <mergeCell ref="D152:D161"/>
    <mergeCell ref="D163:D168"/>
    <mergeCell ref="D171:D176"/>
    <mergeCell ref="D29:D34"/>
    <mergeCell ref="D39:D42"/>
    <mergeCell ref="D72:D85"/>
    <mergeCell ref="AJ72:AJ85"/>
    <mergeCell ref="D96:D109"/>
    <mergeCell ref="AJ96:AJ109"/>
  </mergeCells>
  <phoneticPr fontId="42" type="noConversion"/>
  <conditionalFormatting sqref="E7:AG7">
    <cfRule type="cellIs" dxfId="40" priority="9" stopIfTrue="1" operator="lessThanOrEqual">
      <formula>E8</formula>
    </cfRule>
    <cfRule type="cellIs" dxfId="39" priority="13" stopIfTrue="1" operator="greaterThanOrEqual">
      <formula>E4</formula>
    </cfRule>
  </conditionalFormatting>
  <conditionalFormatting sqref="E9:AG9 AG8">
    <cfRule type="cellIs" dxfId="38" priority="10" stopIfTrue="1" operator="greaterThanOrEqual">
      <formula>E7</formula>
    </cfRule>
  </conditionalFormatting>
  <conditionalFormatting sqref="E4:AH4">
    <cfRule type="cellIs" dxfId="37" priority="12" stopIfTrue="1" operator="lessThanOrEqual">
      <formula>E7</formula>
    </cfRule>
  </conditionalFormatting>
  <conditionalFormatting sqref="AH7">
    <cfRule type="cellIs" dxfId="36" priority="3" stopIfTrue="1" operator="lessThanOrEqual">
      <formula>AH8</formula>
    </cfRule>
    <cfRule type="cellIs" dxfId="35" priority="6" stopIfTrue="1" operator="greaterThanOrEqual">
      <formula>AH4</formula>
    </cfRule>
  </conditionalFormatting>
  <conditionalFormatting sqref="AH8:AH9">
    <cfRule type="cellIs" dxfId="34" priority="4" stopIfTrue="1" operator="greaterThanOrEqual">
      <formula>AH7</formula>
    </cfRule>
  </conditionalFormatting>
  <conditionalFormatting sqref="E8:O8">
    <cfRule type="cellIs" dxfId="33" priority="2" stopIfTrue="1" operator="lessThanOrEqual">
      <formula>E11</formula>
    </cfRule>
  </conditionalFormatting>
  <conditionalFormatting sqref="P8:AF8">
    <cfRule type="cellIs" dxfId="32" priority="1" stopIfTrue="1" operator="lessThanOrEqual">
      <formula>P11</formula>
    </cfRule>
  </conditionalFormatting>
  <hyperlinks>
    <hyperlink ref="AJ40" r:id="rId1"/>
    <hyperlink ref="AJ44" r:id="rId2"/>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4"/>
  <sheetViews>
    <sheetView topLeftCell="V1" workbookViewId="0">
      <selection activeCell="AH32" sqref="AH32"/>
    </sheetView>
  </sheetViews>
  <sheetFormatPr defaultRowHeight="15.75"/>
  <cols>
    <col min="1" max="1" width="4" customWidth="1"/>
    <col min="2" max="2" width="9.85546875" customWidth="1"/>
    <col min="3" max="3" width="29.85546875" customWidth="1"/>
    <col min="5" max="5" width="8.85546875" bestFit="1" customWidth="1"/>
    <col min="14" max="14" width="10.28515625" bestFit="1" customWidth="1"/>
    <col min="25" max="25" width="9.7109375" bestFit="1" customWidth="1"/>
    <col min="26" max="26" width="10" bestFit="1" customWidth="1"/>
    <col min="27" max="27" width="11" bestFit="1" customWidth="1"/>
    <col min="28" max="28" width="9.7109375" bestFit="1" customWidth="1"/>
    <col min="29" max="30" width="10" bestFit="1" customWidth="1"/>
    <col min="36" max="36" width="22.7109375" customWidth="1"/>
  </cols>
  <sheetData>
    <row r="1" spans="1:36">
      <c r="A1" s="70" t="s">
        <v>117</v>
      </c>
      <c r="B1" s="44"/>
      <c r="C1" s="44"/>
      <c r="D1" s="93" t="s">
        <v>105</v>
      </c>
      <c r="E1" s="93">
        <v>1990</v>
      </c>
      <c r="F1" s="93">
        <v>1991</v>
      </c>
      <c r="G1" s="93">
        <v>1992</v>
      </c>
      <c r="H1" s="93">
        <v>1993</v>
      </c>
      <c r="I1" s="93">
        <v>1994</v>
      </c>
      <c r="J1" s="93">
        <v>1995</v>
      </c>
      <c r="K1" s="93">
        <v>1996</v>
      </c>
      <c r="L1" s="93">
        <v>1997</v>
      </c>
      <c r="M1" s="93">
        <v>1998</v>
      </c>
      <c r="N1" s="93">
        <v>1999</v>
      </c>
      <c r="O1" s="93">
        <v>2000</v>
      </c>
      <c r="P1" s="93">
        <v>2001</v>
      </c>
      <c r="Q1" s="93">
        <v>2002</v>
      </c>
      <c r="R1" s="93">
        <v>2003</v>
      </c>
      <c r="S1" s="93">
        <v>2004</v>
      </c>
      <c r="T1" s="93">
        <v>2005</v>
      </c>
      <c r="U1" s="93">
        <v>2006</v>
      </c>
      <c r="V1" s="93">
        <v>2007</v>
      </c>
      <c r="W1" s="93">
        <v>2008</v>
      </c>
      <c r="X1" s="93">
        <v>2009</v>
      </c>
      <c r="Y1" s="93">
        <v>2010</v>
      </c>
      <c r="Z1" s="93">
        <v>2011</v>
      </c>
      <c r="AA1" s="93">
        <v>2012</v>
      </c>
      <c r="AB1" s="93">
        <v>2013</v>
      </c>
      <c r="AC1" s="93">
        <v>2014</v>
      </c>
      <c r="AD1" s="93">
        <v>2015</v>
      </c>
      <c r="AE1" s="93">
        <v>2016</v>
      </c>
      <c r="AF1" s="93">
        <v>2017</v>
      </c>
      <c r="AG1" s="93">
        <v>2018</v>
      </c>
      <c r="AH1" s="93">
        <v>2019</v>
      </c>
      <c r="AJ1" s="46" t="s">
        <v>107</v>
      </c>
    </row>
    <row r="2" spans="1:36" s="54" customFormat="1" ht="12.75" customHeight="1">
      <c r="A2" s="49"/>
      <c r="B2" s="71"/>
      <c r="C2" s="50"/>
      <c r="D2" s="13" t="s">
        <v>15</v>
      </c>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J2" s="50"/>
    </row>
    <row r="3" spans="1:36" s="54" customFormat="1" ht="12.75" customHeight="1">
      <c r="A3" s="49"/>
      <c r="B3" s="71" t="s">
        <v>118</v>
      </c>
      <c r="C3" s="50" t="s">
        <v>119</v>
      </c>
      <c r="D3" s="14"/>
      <c r="E3" s="72">
        <v>12299.789876040002</v>
      </c>
      <c r="F3" s="72">
        <v>13145.06909107</v>
      </c>
      <c r="G3" s="72">
        <v>13961.340502129999</v>
      </c>
      <c r="H3" s="72">
        <v>14212.397189990003</v>
      </c>
      <c r="I3" s="72">
        <v>14827.5032142</v>
      </c>
      <c r="J3" s="72">
        <v>15463.318398040003</v>
      </c>
      <c r="K3" s="72">
        <v>16015.754564219998</v>
      </c>
      <c r="L3" s="72">
        <v>17216.093042360004</v>
      </c>
      <c r="M3" s="72">
        <v>17555.251792589999</v>
      </c>
      <c r="N3" s="72">
        <v>18608.169115780001</v>
      </c>
      <c r="O3" s="72">
        <v>20111.189885349999</v>
      </c>
      <c r="P3" s="72">
        <v>19806.22806972</v>
      </c>
      <c r="Q3" s="72">
        <v>21073.64844433</v>
      </c>
      <c r="R3" s="72">
        <v>21503.332539290001</v>
      </c>
      <c r="S3" s="72">
        <v>22391.657623600004</v>
      </c>
      <c r="T3" s="72">
        <v>22561.505767120001</v>
      </c>
      <c r="U3" s="72">
        <v>23451.807490809995</v>
      </c>
      <c r="V3" s="72">
        <v>24078.774944830002</v>
      </c>
      <c r="W3" s="72">
        <v>22470.668997909997</v>
      </c>
      <c r="X3" s="72">
        <v>21204.779981029998</v>
      </c>
      <c r="Y3" s="72">
        <v>23824.654716789995</v>
      </c>
      <c r="Z3" s="72">
        <v>24304.822657500001</v>
      </c>
      <c r="AA3" s="72">
        <v>23999.373025689994</v>
      </c>
      <c r="AB3" s="72">
        <v>24528.806628020004</v>
      </c>
      <c r="AC3" s="72">
        <v>24224.217235010001</v>
      </c>
      <c r="AD3" s="72">
        <v>23703.54808203999</v>
      </c>
      <c r="AE3" s="72">
        <v>23938.060907399999</v>
      </c>
      <c r="AF3" s="72">
        <v>23970.519840500001</v>
      </c>
      <c r="AG3" s="72">
        <v>24568.359538590001</v>
      </c>
      <c r="AH3" s="72">
        <v>24046.264459949998</v>
      </c>
      <c r="AJ3" s="50"/>
    </row>
    <row r="4" spans="1:36" s="54" customFormat="1" ht="12.75" customHeight="1">
      <c r="A4" s="73">
        <v>1</v>
      </c>
      <c r="B4" s="74"/>
      <c r="C4" s="102" t="s">
        <v>19</v>
      </c>
      <c r="D4" s="340" t="s">
        <v>15</v>
      </c>
      <c r="E4" s="76">
        <v>3289.6831102000006</v>
      </c>
      <c r="F4" s="76">
        <v>3488.77559526</v>
      </c>
      <c r="G4" s="76">
        <v>3701.3102466</v>
      </c>
      <c r="H4" s="76">
        <v>3715.8692439200004</v>
      </c>
      <c r="I4" s="76">
        <v>3740.1245738800003</v>
      </c>
      <c r="J4" s="76">
        <v>3764.2914423500006</v>
      </c>
      <c r="K4" s="76">
        <v>3934.3364600099999</v>
      </c>
      <c r="L4" s="76">
        <v>4250.2845820200009</v>
      </c>
      <c r="M4" s="76">
        <v>4334.4846442000007</v>
      </c>
      <c r="N4" s="76">
        <v>4373.9741948700002</v>
      </c>
      <c r="O4" s="76">
        <v>4993.0482498900001</v>
      </c>
      <c r="P4" s="76">
        <v>5111.0871881800012</v>
      </c>
      <c r="Q4" s="76">
        <v>5480.3181961600003</v>
      </c>
      <c r="R4" s="76">
        <v>5278.1144543099999</v>
      </c>
      <c r="S4" s="76">
        <v>5486.3037124099992</v>
      </c>
      <c r="T4" s="76">
        <v>5501.0391793999997</v>
      </c>
      <c r="U4" s="76">
        <v>5786.3481972799991</v>
      </c>
      <c r="V4" s="76">
        <v>5759.1524748500015</v>
      </c>
      <c r="W4" s="76">
        <v>5377.1259098600003</v>
      </c>
      <c r="X4" s="76">
        <v>5128.899907009999</v>
      </c>
      <c r="Y4" s="76">
        <v>5937.6140145799991</v>
      </c>
      <c r="Z4" s="76">
        <v>6466.1597366899996</v>
      </c>
      <c r="AA4" s="76">
        <v>6328.6648941899984</v>
      </c>
      <c r="AB4" s="76">
        <v>6766.1071291200005</v>
      </c>
      <c r="AC4" s="76">
        <v>6337.8880297400001</v>
      </c>
      <c r="AD4" s="76">
        <v>6307.5077744500004</v>
      </c>
      <c r="AE4" s="76">
        <v>6456.20324325</v>
      </c>
      <c r="AF4" s="76">
        <v>6028.3210094299993</v>
      </c>
      <c r="AG4" s="76">
        <v>4989.705044450001</v>
      </c>
      <c r="AH4" s="76">
        <v>5008.2393435499989</v>
      </c>
      <c r="AJ4" s="63" t="s">
        <v>110</v>
      </c>
    </row>
    <row r="5" spans="1:36" s="54" customFormat="1" ht="12.75" customHeight="1">
      <c r="A5" s="73">
        <v>2</v>
      </c>
      <c r="B5" s="74"/>
      <c r="C5" s="102" t="s">
        <v>17</v>
      </c>
      <c r="D5" s="340"/>
      <c r="E5" s="76">
        <v>5018.5546269700008</v>
      </c>
      <c r="F5" s="76">
        <v>5244.6463912599993</v>
      </c>
      <c r="G5" s="76">
        <v>5519.5458810600003</v>
      </c>
      <c r="H5" s="76">
        <v>5474.3068383200016</v>
      </c>
      <c r="I5" s="76">
        <v>5709.525091890001</v>
      </c>
      <c r="J5" s="76">
        <v>5992.8906368400003</v>
      </c>
      <c r="K5" s="76">
        <v>6070.9120384099988</v>
      </c>
      <c r="L5" s="76">
        <v>6297.4489088800001</v>
      </c>
      <c r="M5" s="76">
        <v>6222.0096170899997</v>
      </c>
      <c r="N5" s="76">
        <v>6662.9823596499991</v>
      </c>
      <c r="O5" s="76">
        <v>6559.504230569999</v>
      </c>
      <c r="P5" s="76">
        <v>6044.3881119199996</v>
      </c>
      <c r="Q5" s="76">
        <v>6235.1892766399997</v>
      </c>
      <c r="R5" s="76">
        <v>5972.9483768299988</v>
      </c>
      <c r="S5" s="76">
        <v>5754.0847999400012</v>
      </c>
      <c r="T5" s="76">
        <v>5580.1387337599999</v>
      </c>
      <c r="U5" s="76">
        <v>5559.40227392</v>
      </c>
      <c r="V5" s="76">
        <v>5333.3214415700004</v>
      </c>
      <c r="W5" s="76">
        <v>4486.3213318100006</v>
      </c>
      <c r="X5" s="76">
        <v>4040.9130714500006</v>
      </c>
      <c r="Y5" s="76">
        <v>4220.3436456699992</v>
      </c>
      <c r="Z5" s="76">
        <v>3710.4974498000001</v>
      </c>
      <c r="AA5" s="76">
        <v>3136.7123124100008</v>
      </c>
      <c r="AB5" s="76">
        <v>2832.6822019200004</v>
      </c>
      <c r="AC5" s="76">
        <v>2498.4788565099998</v>
      </c>
      <c r="AD5" s="76">
        <v>2051.7929587399999</v>
      </c>
      <c r="AE5" s="76">
        <v>1852.0811513900005</v>
      </c>
      <c r="AF5" s="76">
        <v>1767.7267621899998</v>
      </c>
      <c r="AG5" s="76">
        <v>1767.6139339000001</v>
      </c>
      <c r="AH5" s="76">
        <v>1404.9041664700003</v>
      </c>
      <c r="AJ5" s="77"/>
    </row>
    <row r="6" spans="1:36" s="54" customFormat="1" ht="12.75" customHeight="1">
      <c r="A6" s="73">
        <v>3</v>
      </c>
      <c r="B6" s="74"/>
      <c r="C6" s="102" t="s">
        <v>18</v>
      </c>
      <c r="D6" s="340"/>
      <c r="E6" s="76">
        <v>191.88582373</v>
      </c>
      <c r="F6" s="76">
        <v>281.67684195000004</v>
      </c>
      <c r="G6" s="76">
        <v>322.60098109</v>
      </c>
      <c r="H6" s="76">
        <v>371.30156429000004</v>
      </c>
      <c r="I6" s="76">
        <v>439.36168953999987</v>
      </c>
      <c r="J6" s="76">
        <v>509.32096003999999</v>
      </c>
      <c r="K6" s="76">
        <v>549.96891013999982</v>
      </c>
      <c r="L6" s="76">
        <v>567.42019101999995</v>
      </c>
      <c r="M6" s="76">
        <v>570.59234690999995</v>
      </c>
      <c r="N6" s="76">
        <v>624.67825036999989</v>
      </c>
      <c r="O6" s="76">
        <v>736.87700143000006</v>
      </c>
      <c r="P6" s="76">
        <v>735.63968869000007</v>
      </c>
      <c r="Q6" s="76">
        <v>878.66914684000005</v>
      </c>
      <c r="R6" s="76">
        <v>738.88289623000003</v>
      </c>
      <c r="S6" s="76">
        <v>824.53315436000003</v>
      </c>
      <c r="T6" s="76">
        <v>819.95821133000004</v>
      </c>
      <c r="U6" s="76">
        <v>853.88049208999996</v>
      </c>
      <c r="V6" s="76">
        <v>875.89221637000003</v>
      </c>
      <c r="W6" s="76">
        <v>831.0468903200001</v>
      </c>
      <c r="X6" s="76">
        <v>827.54925512</v>
      </c>
      <c r="Y6" s="76">
        <v>1028.7709504200002</v>
      </c>
      <c r="Z6" s="76">
        <v>1290.6663463900004</v>
      </c>
      <c r="AA6" s="76">
        <v>1620.7674225299997</v>
      </c>
      <c r="AB6" s="76">
        <v>1764.3306728099999</v>
      </c>
      <c r="AC6" s="76">
        <v>1945.27182827</v>
      </c>
      <c r="AD6" s="76">
        <v>2092.8415063800003</v>
      </c>
      <c r="AE6" s="76">
        <v>2254.9894763499997</v>
      </c>
      <c r="AF6" s="76">
        <v>2501.9883967799997</v>
      </c>
      <c r="AG6" s="76">
        <v>2769.2395646099999</v>
      </c>
      <c r="AH6" s="76">
        <v>2866.6246505099998</v>
      </c>
      <c r="AJ6" s="77"/>
    </row>
    <row r="7" spans="1:36" s="54" customFormat="1" ht="12.75" customHeight="1">
      <c r="A7" s="73">
        <v>4</v>
      </c>
      <c r="B7" s="74"/>
      <c r="C7" s="102" t="s">
        <v>192</v>
      </c>
      <c r="D7" s="340"/>
      <c r="E7" s="76">
        <v>-8.5999999282648795E-7</v>
      </c>
      <c r="F7" s="76">
        <v>1.6853186000000056</v>
      </c>
      <c r="G7" s="76">
        <v>5.4212413799999846</v>
      </c>
      <c r="H7" s="76">
        <v>5.4695424599999951</v>
      </c>
      <c r="I7" s="76">
        <v>13.966831890000003</v>
      </c>
      <c r="J7" s="76">
        <v>23.229343809999996</v>
      </c>
      <c r="K7" s="76">
        <v>35.582880660000015</v>
      </c>
      <c r="L7" s="76">
        <v>164.5198214400001</v>
      </c>
      <c r="M7" s="76">
        <v>200.99827339000001</v>
      </c>
      <c r="N7" s="76">
        <v>233.37125989</v>
      </c>
      <c r="O7" s="76">
        <v>264.21866346000002</v>
      </c>
      <c r="P7" s="76">
        <v>318.66956492999998</v>
      </c>
      <c r="Q7" s="76">
        <v>367.41253669000002</v>
      </c>
      <c r="R7" s="76">
        <v>403.44905791999997</v>
      </c>
      <c r="S7" s="76">
        <v>416.01419589</v>
      </c>
      <c r="T7" s="76">
        <v>427.40137962999995</v>
      </c>
      <c r="U7" s="76">
        <v>442.11092252000003</v>
      </c>
      <c r="V7" s="76">
        <v>444.62719304000001</v>
      </c>
      <c r="W7" s="76">
        <v>457.74377192000003</v>
      </c>
      <c r="X7" s="76">
        <v>418.02633545000003</v>
      </c>
      <c r="Y7" s="76">
        <v>461.65555411999998</v>
      </c>
      <c r="Z7" s="76">
        <v>439.56999062</v>
      </c>
      <c r="AA7" s="76">
        <v>419.46957956000006</v>
      </c>
      <c r="AB7" s="76">
        <v>421.04330017000007</v>
      </c>
      <c r="AC7" s="76">
        <v>438.84239449000006</v>
      </c>
      <c r="AD7" s="76">
        <v>445.50376746999996</v>
      </c>
      <c r="AE7" s="76">
        <v>411.23317241000001</v>
      </c>
      <c r="AF7" s="76">
        <v>389.05608910000001</v>
      </c>
      <c r="AG7" s="76">
        <v>393.85333862999994</v>
      </c>
      <c r="AH7" s="76">
        <v>386.56249142000001</v>
      </c>
      <c r="AJ7" s="77"/>
    </row>
    <row r="8" spans="1:36" s="54" customFormat="1" ht="12.75" customHeight="1">
      <c r="A8" s="73">
        <v>5</v>
      </c>
      <c r="B8" s="74"/>
      <c r="C8" s="102" t="s">
        <v>21</v>
      </c>
      <c r="D8" s="340"/>
      <c r="E8" s="76">
        <v>3799.6663160000003</v>
      </c>
      <c r="F8" s="76">
        <v>4128.284944</v>
      </c>
      <c r="G8" s="76">
        <v>4412.4621519999992</v>
      </c>
      <c r="H8" s="76">
        <v>4645.4500009999992</v>
      </c>
      <c r="I8" s="76">
        <v>4924.5250269999997</v>
      </c>
      <c r="J8" s="76">
        <v>5173.5860150000008</v>
      </c>
      <c r="K8" s="76">
        <v>5424.954275000001</v>
      </c>
      <c r="L8" s="76">
        <v>5936.4195390000014</v>
      </c>
      <c r="M8" s="76">
        <v>6227.1669109999993</v>
      </c>
      <c r="N8" s="76">
        <v>6713.1630510000023</v>
      </c>
      <c r="O8" s="76">
        <v>7556.5173569999997</v>
      </c>
      <c r="P8" s="76">
        <v>7574.2313770000001</v>
      </c>
      <c r="Q8" s="76">
        <v>8086.6493620000001</v>
      </c>
      <c r="R8" s="76">
        <v>8537.5836010000003</v>
      </c>
      <c r="S8" s="76">
        <v>9162.8495500000008</v>
      </c>
      <c r="T8" s="76">
        <v>9416.3705429999991</v>
      </c>
      <c r="U8" s="76">
        <v>9847.0932899999989</v>
      </c>
      <c r="V8" s="76">
        <v>10355.997973</v>
      </c>
      <c r="W8" s="76">
        <v>10157.816558999997</v>
      </c>
      <c r="X8" s="76">
        <v>9522.9255889999986</v>
      </c>
      <c r="Y8" s="76">
        <v>10771.258183999998</v>
      </c>
      <c r="Z8" s="76">
        <v>11083.950233999998</v>
      </c>
      <c r="AA8" s="76">
        <v>11138.810679999999</v>
      </c>
      <c r="AB8" s="76">
        <v>11456.483647000001</v>
      </c>
      <c r="AC8" s="76">
        <v>11731.652412999998</v>
      </c>
      <c r="AD8" s="76">
        <v>11584.242646999997</v>
      </c>
      <c r="AE8" s="76">
        <v>11772.546156999997</v>
      </c>
      <c r="AF8" s="76">
        <v>12135.596805000001</v>
      </c>
      <c r="AG8" s="76">
        <v>12810.640394</v>
      </c>
      <c r="AH8" s="76">
        <v>12688.690022999999</v>
      </c>
      <c r="AJ8" s="77"/>
    </row>
    <row r="9" spans="1:36" s="54" customFormat="1" ht="12.75" customHeight="1">
      <c r="A9" s="73">
        <v>6</v>
      </c>
      <c r="B9" s="74"/>
      <c r="C9" s="102" t="s">
        <v>20</v>
      </c>
      <c r="D9" s="340"/>
      <c r="E9" s="76">
        <v>0</v>
      </c>
      <c r="F9" s="76">
        <v>0</v>
      </c>
      <c r="G9" s="76">
        <v>0</v>
      </c>
      <c r="H9" s="76">
        <v>0</v>
      </c>
      <c r="I9" s="76">
        <v>0</v>
      </c>
      <c r="J9" s="76">
        <v>0</v>
      </c>
      <c r="K9" s="76">
        <v>0</v>
      </c>
      <c r="L9" s="76">
        <v>0</v>
      </c>
      <c r="M9" s="76">
        <v>0</v>
      </c>
      <c r="N9" s="76">
        <v>0</v>
      </c>
      <c r="O9" s="76">
        <v>1.024383</v>
      </c>
      <c r="P9" s="76">
        <v>22.212139000000001</v>
      </c>
      <c r="Q9" s="76">
        <v>25.409925999999999</v>
      </c>
      <c r="R9" s="76">
        <v>572.354153</v>
      </c>
      <c r="S9" s="76">
        <v>747.87221099999999</v>
      </c>
      <c r="T9" s="76">
        <v>816.59772000000009</v>
      </c>
      <c r="U9" s="76">
        <v>962.97231499999987</v>
      </c>
      <c r="V9" s="76">
        <v>1309.7836460000001</v>
      </c>
      <c r="W9" s="76">
        <v>1160.6145349999999</v>
      </c>
      <c r="X9" s="76">
        <v>1266.465823</v>
      </c>
      <c r="Y9" s="76">
        <v>1405.0123679999997</v>
      </c>
      <c r="Z9" s="76">
        <v>1313.9789000000001</v>
      </c>
      <c r="AA9" s="76">
        <v>1354.9481370000001</v>
      </c>
      <c r="AB9" s="76">
        <v>1288.1596770000001</v>
      </c>
      <c r="AC9" s="76">
        <v>1272.083713</v>
      </c>
      <c r="AD9" s="76">
        <v>1221.6594280000002</v>
      </c>
      <c r="AE9" s="76">
        <v>1191.007707</v>
      </c>
      <c r="AF9" s="76">
        <v>1147.830778</v>
      </c>
      <c r="AG9" s="76">
        <v>1837.3072630000001</v>
      </c>
      <c r="AH9" s="76">
        <v>1691.2437850000003</v>
      </c>
      <c r="AJ9" s="77"/>
    </row>
    <row r="10" spans="1:36" s="54" customFormat="1" ht="12.75" customHeight="1">
      <c r="A10" s="73">
        <v>7</v>
      </c>
      <c r="B10" s="74"/>
      <c r="C10" s="102" t="s">
        <v>193</v>
      </c>
      <c r="D10" s="340"/>
      <c r="E10" s="76">
        <v>0</v>
      </c>
      <c r="F10" s="76">
        <v>0</v>
      </c>
      <c r="G10" s="76">
        <v>0</v>
      </c>
      <c r="H10" s="76">
        <v>0</v>
      </c>
      <c r="I10" s="76">
        <v>0</v>
      </c>
      <c r="J10" s="76">
        <v>0</v>
      </c>
      <c r="K10" s="76">
        <v>0</v>
      </c>
      <c r="L10" s="76">
        <v>0</v>
      </c>
      <c r="M10" s="76">
        <v>0</v>
      </c>
      <c r="N10" s="76">
        <v>0</v>
      </c>
      <c r="O10" s="76">
        <v>0</v>
      </c>
      <c r="P10" s="76">
        <v>0</v>
      </c>
      <c r="Q10" s="76">
        <v>0</v>
      </c>
      <c r="R10" s="76">
        <v>0</v>
      </c>
      <c r="S10" s="76">
        <v>0</v>
      </c>
      <c r="T10" s="76">
        <v>0</v>
      </c>
      <c r="U10" s="76">
        <v>0</v>
      </c>
      <c r="V10" s="76">
        <v>0</v>
      </c>
      <c r="W10" s="76">
        <v>0</v>
      </c>
      <c r="X10" s="76">
        <v>0</v>
      </c>
      <c r="Y10" s="76">
        <v>0</v>
      </c>
      <c r="Z10" s="76">
        <v>0</v>
      </c>
      <c r="AA10" s="76">
        <v>0</v>
      </c>
      <c r="AB10" s="76">
        <v>0</v>
      </c>
      <c r="AC10" s="76">
        <v>0</v>
      </c>
      <c r="AD10" s="76">
        <v>-9.0949470177292824E-12</v>
      </c>
      <c r="AE10" s="76">
        <v>0</v>
      </c>
      <c r="AF10" s="76">
        <v>0</v>
      </c>
      <c r="AG10" s="76">
        <v>0</v>
      </c>
      <c r="AH10" s="76">
        <v>0</v>
      </c>
      <c r="AJ10" s="77"/>
    </row>
    <row r="11" spans="1:36" s="54" customFormat="1" ht="12.75" customHeight="1">
      <c r="A11" s="73"/>
      <c r="B11" s="71" t="s">
        <v>203</v>
      </c>
      <c r="C11" s="50" t="s">
        <v>191</v>
      </c>
      <c r="D11" s="78"/>
      <c r="E11" s="80">
        <v>12091.643504040001</v>
      </c>
      <c r="F11" s="80">
        <v>12937.939313070001</v>
      </c>
      <c r="G11" s="80">
        <v>13748.25531513</v>
      </c>
      <c r="H11" s="80">
        <v>13972.020295990002</v>
      </c>
      <c r="I11" s="80">
        <v>14573.8396082</v>
      </c>
      <c r="J11" s="80">
        <v>15206.219380040002</v>
      </c>
      <c r="K11" s="80">
        <v>15759.015285220001</v>
      </c>
      <c r="L11" s="80">
        <v>16961.819687360003</v>
      </c>
      <c r="M11" s="80">
        <v>17278.196079589998</v>
      </c>
      <c r="N11" s="80">
        <v>18316.53374278</v>
      </c>
      <c r="O11" s="80">
        <v>19836.857921350002</v>
      </c>
      <c r="P11" s="80">
        <v>19545.485227720001</v>
      </c>
      <c r="Q11" s="80">
        <v>20828.311069330004</v>
      </c>
      <c r="R11" s="80">
        <v>21298.025414289998</v>
      </c>
      <c r="S11" s="80">
        <v>22188.327871600002</v>
      </c>
      <c r="T11" s="80">
        <v>22349.156182120001</v>
      </c>
      <c r="U11" s="80">
        <v>23255.781870809995</v>
      </c>
      <c r="V11" s="80">
        <v>23888.041988830002</v>
      </c>
      <c r="W11" s="80">
        <v>22278.878238910002</v>
      </c>
      <c r="X11" s="80">
        <v>21008.150362029999</v>
      </c>
      <c r="Y11" s="80">
        <v>23616.080289789996</v>
      </c>
      <c r="Z11" s="80">
        <v>24078.358863499998</v>
      </c>
      <c r="AA11" s="80">
        <v>23786.256644689998</v>
      </c>
      <c r="AB11" s="80">
        <v>24340.975021020004</v>
      </c>
      <c r="AC11" s="80">
        <v>24030.345082009997</v>
      </c>
      <c r="AD11" s="80">
        <v>23522.545371039989</v>
      </c>
      <c r="AE11" s="80">
        <v>23767.775571399998</v>
      </c>
      <c r="AF11" s="80">
        <v>23797.730813500002</v>
      </c>
      <c r="AG11" s="80">
        <v>24450.298374590002</v>
      </c>
      <c r="AH11" s="80">
        <v>23929.499058949998</v>
      </c>
      <c r="AJ11" s="77"/>
    </row>
    <row r="12" spans="1:36" s="54" customFormat="1" ht="12.75" customHeight="1">
      <c r="A12" s="73"/>
      <c r="B12" s="25"/>
      <c r="C12" s="75" t="s">
        <v>19</v>
      </c>
      <c r="D12" s="340" t="s">
        <v>15</v>
      </c>
      <c r="E12" s="76">
        <v>3284.0440242000004</v>
      </c>
      <c r="F12" s="76">
        <v>3485.1715042599999</v>
      </c>
      <c r="G12" s="76">
        <v>3700.7665996000001</v>
      </c>
      <c r="H12" s="76">
        <v>3714.7324739200003</v>
      </c>
      <c r="I12" s="76">
        <v>3740.1245738800003</v>
      </c>
      <c r="J12" s="76">
        <v>3764.2914423500006</v>
      </c>
      <c r="K12" s="76">
        <v>3934.3364600099999</v>
      </c>
      <c r="L12" s="76">
        <v>4250.2845820200009</v>
      </c>
      <c r="M12" s="76">
        <v>4334.4846442000007</v>
      </c>
      <c r="N12" s="76">
        <v>4373.9741948700002</v>
      </c>
      <c r="O12" s="76">
        <v>4993.0482498900001</v>
      </c>
      <c r="P12" s="76">
        <v>5111.0871881800012</v>
      </c>
      <c r="Q12" s="76">
        <v>5480.3181961600003</v>
      </c>
      <c r="R12" s="76">
        <v>5278.1144543099999</v>
      </c>
      <c r="S12" s="76">
        <v>5486.3037124099992</v>
      </c>
      <c r="T12" s="76">
        <v>5501.0391793999997</v>
      </c>
      <c r="U12" s="76">
        <v>5786.3481972799991</v>
      </c>
      <c r="V12" s="76">
        <v>5759.1524748500015</v>
      </c>
      <c r="W12" s="76">
        <v>5377.1259098600003</v>
      </c>
      <c r="X12" s="76">
        <v>5128.899907009999</v>
      </c>
      <c r="Y12" s="76">
        <v>5937.6140145799991</v>
      </c>
      <c r="Z12" s="76">
        <v>6466.1597366899996</v>
      </c>
      <c r="AA12" s="76">
        <v>6328.6648941899984</v>
      </c>
      <c r="AB12" s="76">
        <v>6766.1071291200005</v>
      </c>
      <c r="AC12" s="76">
        <v>6337.8880297400001</v>
      </c>
      <c r="AD12" s="76">
        <v>6307.5077744500004</v>
      </c>
      <c r="AE12" s="76">
        <v>6456.20324325</v>
      </c>
      <c r="AF12" s="76">
        <v>6028.3210094299993</v>
      </c>
      <c r="AG12" s="76">
        <v>4989.705044450001</v>
      </c>
      <c r="AH12" s="76">
        <v>5008.2393435499989</v>
      </c>
      <c r="AJ12" s="77"/>
    </row>
    <row r="13" spans="1:36" s="54" customFormat="1" ht="12.75" customHeight="1">
      <c r="A13" s="73"/>
      <c r="B13" s="25"/>
      <c r="C13" s="75" t="s">
        <v>17</v>
      </c>
      <c r="D13" s="340"/>
      <c r="E13" s="76">
        <v>4849.9147049700005</v>
      </c>
      <c r="F13" s="76">
        <v>5078.3152642599998</v>
      </c>
      <c r="G13" s="76">
        <v>5354.3462580599999</v>
      </c>
      <c r="H13" s="76">
        <v>5292.2011383200015</v>
      </c>
      <c r="I13" s="76">
        <v>5521.3230518900009</v>
      </c>
      <c r="J13" s="76">
        <v>5800.7779868400003</v>
      </c>
      <c r="K13" s="76">
        <v>5871.3468564099994</v>
      </c>
      <c r="L13" s="76">
        <v>6100.7105658800001</v>
      </c>
      <c r="M13" s="76">
        <v>6014.8296880899989</v>
      </c>
      <c r="N13" s="76">
        <v>6437.8394446499997</v>
      </c>
      <c r="O13" s="76">
        <v>6351.6193155699993</v>
      </c>
      <c r="P13" s="76">
        <v>5853.6716689199993</v>
      </c>
      <c r="Q13" s="76">
        <v>6062.6886556400004</v>
      </c>
      <c r="R13" s="76">
        <v>5843.9430828299992</v>
      </c>
      <c r="S13" s="76">
        <v>5628.660038940001</v>
      </c>
      <c r="T13" s="76">
        <v>5446.1702307599999</v>
      </c>
      <c r="U13" s="76">
        <v>5441.3601009200001</v>
      </c>
      <c r="V13" s="76">
        <v>5222.8689685700001</v>
      </c>
      <c r="W13" s="76">
        <v>4374.4980748100006</v>
      </c>
      <c r="X13" s="76">
        <v>3914.0023874500002</v>
      </c>
      <c r="Y13" s="76">
        <v>4087.1025986699997</v>
      </c>
      <c r="Z13" s="76">
        <v>3563.2017897999999</v>
      </c>
      <c r="AA13" s="76">
        <v>3004.5749274100008</v>
      </c>
      <c r="AB13" s="76">
        <v>2731.7337049200005</v>
      </c>
      <c r="AC13" s="76">
        <v>2399.2499705099999</v>
      </c>
      <c r="AD13" s="76">
        <v>1964.88082274</v>
      </c>
      <c r="AE13" s="76">
        <v>1770.0710083900005</v>
      </c>
      <c r="AF13" s="76">
        <v>1680.3665861899999</v>
      </c>
      <c r="AG13" s="76">
        <v>1741.6584649000001</v>
      </c>
      <c r="AH13" s="76">
        <v>1392.2668474700001</v>
      </c>
      <c r="AJ13" s="77"/>
    </row>
    <row r="14" spans="1:36" s="54" customFormat="1" ht="12.75" customHeight="1">
      <c r="A14" s="73"/>
      <c r="B14" s="25"/>
      <c r="C14" s="75" t="s">
        <v>18</v>
      </c>
      <c r="D14" s="340"/>
      <c r="E14" s="76">
        <v>191.82669372999999</v>
      </c>
      <c r="F14" s="76">
        <v>281.67444195000002</v>
      </c>
      <c r="G14" s="76">
        <v>322.59938109000001</v>
      </c>
      <c r="H14" s="76">
        <v>371.30156429000004</v>
      </c>
      <c r="I14" s="76">
        <v>439.36168953999987</v>
      </c>
      <c r="J14" s="76">
        <v>509.32016003999996</v>
      </c>
      <c r="K14" s="76">
        <v>549.96891013999982</v>
      </c>
      <c r="L14" s="76">
        <v>567.42019101999995</v>
      </c>
      <c r="M14" s="76">
        <v>570.59234690999995</v>
      </c>
      <c r="N14" s="76">
        <v>624.67825036999989</v>
      </c>
      <c r="O14" s="76">
        <v>736.87700143000006</v>
      </c>
      <c r="P14" s="76">
        <v>735.59888869000008</v>
      </c>
      <c r="Q14" s="76">
        <v>878.61874684000009</v>
      </c>
      <c r="R14" s="76">
        <v>738.82369623</v>
      </c>
      <c r="S14" s="76">
        <v>824.47958635999998</v>
      </c>
      <c r="T14" s="76">
        <v>819.92861133000008</v>
      </c>
      <c r="U14" s="76">
        <v>853.85409208999999</v>
      </c>
      <c r="V14" s="76">
        <v>875.86021636999999</v>
      </c>
      <c r="W14" s="76">
        <v>831.00689032000014</v>
      </c>
      <c r="X14" s="76">
        <v>827.52045511999995</v>
      </c>
      <c r="Y14" s="76">
        <v>1028.7357504200002</v>
      </c>
      <c r="Z14" s="76">
        <v>1290.6247463900004</v>
      </c>
      <c r="AA14" s="76">
        <v>1620.7330225299997</v>
      </c>
      <c r="AB14" s="76">
        <v>1764.3138728099998</v>
      </c>
      <c r="AC14" s="76">
        <v>1945.2414282699999</v>
      </c>
      <c r="AD14" s="76">
        <v>2092.8087063800003</v>
      </c>
      <c r="AE14" s="76">
        <v>2254.9518763499996</v>
      </c>
      <c r="AF14" s="76">
        <v>2501.8027967799999</v>
      </c>
      <c r="AG14" s="76">
        <v>2769.1859766099997</v>
      </c>
      <c r="AH14" s="76">
        <v>2866.5747545099998</v>
      </c>
      <c r="AJ14" s="77"/>
    </row>
    <row r="15" spans="1:36" s="54" customFormat="1" ht="12.75" customHeight="1">
      <c r="A15" s="73"/>
      <c r="B15" s="25"/>
      <c r="C15" s="75" t="s">
        <v>192</v>
      </c>
      <c r="D15" s="340"/>
      <c r="E15" s="76">
        <v>-8.5999999282648795E-7</v>
      </c>
      <c r="F15" s="76">
        <v>1.6853186000000056</v>
      </c>
      <c r="G15" s="76">
        <v>5.4212413799999846</v>
      </c>
      <c r="H15" s="76">
        <v>5.4695424599999951</v>
      </c>
      <c r="I15" s="76">
        <v>13.966831890000003</v>
      </c>
      <c r="J15" s="76">
        <v>23.229343809999996</v>
      </c>
      <c r="K15" s="76">
        <v>35.582880660000015</v>
      </c>
      <c r="L15" s="76">
        <v>164.5198214400001</v>
      </c>
      <c r="M15" s="76">
        <v>200.99827339000001</v>
      </c>
      <c r="N15" s="76">
        <v>233.37125989</v>
      </c>
      <c r="O15" s="76">
        <v>264.21866346000002</v>
      </c>
      <c r="P15" s="76">
        <v>318.66956492999998</v>
      </c>
      <c r="Q15" s="76">
        <v>367.41253669000002</v>
      </c>
      <c r="R15" s="76">
        <v>403.44905791999997</v>
      </c>
      <c r="S15" s="76">
        <v>416.01419589</v>
      </c>
      <c r="T15" s="76">
        <v>427.40137962999995</v>
      </c>
      <c r="U15" s="76">
        <v>442.11092252000003</v>
      </c>
      <c r="V15" s="76">
        <v>444.62719304000001</v>
      </c>
      <c r="W15" s="76">
        <v>457.74377192000003</v>
      </c>
      <c r="X15" s="76">
        <v>418.02633545000003</v>
      </c>
      <c r="Y15" s="76">
        <v>461.65555411999998</v>
      </c>
      <c r="Z15" s="76">
        <v>439.56999062</v>
      </c>
      <c r="AA15" s="76">
        <v>419.46957956000006</v>
      </c>
      <c r="AB15" s="76">
        <v>421.04330017000007</v>
      </c>
      <c r="AC15" s="76">
        <v>438.84239449000006</v>
      </c>
      <c r="AD15" s="76">
        <v>445.50376746999996</v>
      </c>
      <c r="AE15" s="76">
        <v>411.23317241000001</v>
      </c>
      <c r="AF15" s="76">
        <v>389.05608910000001</v>
      </c>
      <c r="AG15" s="76">
        <v>393.85333862999994</v>
      </c>
      <c r="AH15" s="76">
        <v>386.56249142000001</v>
      </c>
      <c r="AJ15" s="77"/>
    </row>
    <row r="16" spans="1:36" s="54" customFormat="1" ht="12.75" customHeight="1">
      <c r="A16" s="73"/>
      <c r="B16" s="25"/>
      <c r="C16" s="75" t="s">
        <v>21</v>
      </c>
      <c r="D16" s="340"/>
      <c r="E16" s="76">
        <v>3765.8580820000002</v>
      </c>
      <c r="F16" s="76">
        <v>4091.0927839999999</v>
      </c>
      <c r="G16" s="76">
        <v>4365.1218349999999</v>
      </c>
      <c r="H16" s="76">
        <v>4588.3155769999994</v>
      </c>
      <c r="I16" s="76">
        <v>4859.0634609999997</v>
      </c>
      <c r="J16" s="76">
        <v>5108.6004470000007</v>
      </c>
      <c r="K16" s="76">
        <v>5367.7801780000009</v>
      </c>
      <c r="L16" s="76">
        <v>5878.8845270000011</v>
      </c>
      <c r="M16" s="76">
        <v>6157.2911269999995</v>
      </c>
      <c r="N16" s="76">
        <v>6646.6705930000016</v>
      </c>
      <c r="O16" s="76">
        <v>7490.0703080000003</v>
      </c>
      <c r="P16" s="76">
        <v>7504.2457779999995</v>
      </c>
      <c r="Q16" s="76">
        <v>8013.8630080000003</v>
      </c>
      <c r="R16" s="76">
        <v>8461.3409699999993</v>
      </c>
      <c r="S16" s="76">
        <v>9084.9981270000007</v>
      </c>
      <c r="T16" s="76">
        <v>9338.0190609999991</v>
      </c>
      <c r="U16" s="76">
        <v>9769.136242999999</v>
      </c>
      <c r="V16" s="76">
        <v>10275.74949</v>
      </c>
      <c r="W16" s="76">
        <v>10077.889056999997</v>
      </c>
      <c r="X16" s="76">
        <v>9453.2354539999997</v>
      </c>
      <c r="Y16" s="76">
        <v>10695.960003999999</v>
      </c>
      <c r="Z16" s="76">
        <v>11004.823699999999</v>
      </c>
      <c r="AA16" s="76">
        <v>11057.866083999999</v>
      </c>
      <c r="AB16" s="76">
        <v>11369.617337000001</v>
      </c>
      <c r="AC16" s="76">
        <v>11637.039545999998</v>
      </c>
      <c r="AD16" s="76">
        <v>11490.184871999998</v>
      </c>
      <c r="AE16" s="76">
        <v>11684.308563999997</v>
      </c>
      <c r="AF16" s="76">
        <v>12050.353554000001</v>
      </c>
      <c r="AG16" s="76">
        <v>12718.588287</v>
      </c>
      <c r="AH16" s="76">
        <v>12584.611837</v>
      </c>
      <c r="AJ16" s="77"/>
    </row>
    <row r="17" spans="1:36" s="54" customFormat="1" ht="12.75" customHeight="1">
      <c r="A17" s="73"/>
      <c r="B17" s="25"/>
      <c r="C17" s="75" t="s">
        <v>20</v>
      </c>
      <c r="D17" s="340"/>
      <c r="E17" s="76">
        <v>0</v>
      </c>
      <c r="F17" s="76">
        <v>0</v>
      </c>
      <c r="G17" s="76">
        <v>0</v>
      </c>
      <c r="H17" s="76">
        <v>0</v>
      </c>
      <c r="I17" s="76">
        <v>0</v>
      </c>
      <c r="J17" s="76">
        <v>0</v>
      </c>
      <c r="K17" s="76">
        <v>0</v>
      </c>
      <c r="L17" s="76">
        <v>0</v>
      </c>
      <c r="M17" s="76">
        <v>0</v>
      </c>
      <c r="N17" s="76">
        <v>0</v>
      </c>
      <c r="O17" s="76">
        <v>1.024383</v>
      </c>
      <c r="P17" s="76">
        <v>22.212139000000001</v>
      </c>
      <c r="Q17" s="76">
        <v>25.409925999999999</v>
      </c>
      <c r="R17" s="76">
        <v>572.354153</v>
      </c>
      <c r="S17" s="76">
        <v>747.87221099999999</v>
      </c>
      <c r="T17" s="76">
        <v>816.59772000000009</v>
      </c>
      <c r="U17" s="76">
        <v>962.97231499999987</v>
      </c>
      <c r="V17" s="76">
        <v>1309.7836460000001</v>
      </c>
      <c r="W17" s="76">
        <v>1160.6145349999999</v>
      </c>
      <c r="X17" s="76">
        <v>1266.465823</v>
      </c>
      <c r="Y17" s="76">
        <v>1405.0123679999997</v>
      </c>
      <c r="Z17" s="76">
        <v>1313.9789000000001</v>
      </c>
      <c r="AA17" s="76">
        <v>1354.9481370000001</v>
      </c>
      <c r="AB17" s="76">
        <v>1288.1596770000001</v>
      </c>
      <c r="AC17" s="76">
        <v>1272.083713</v>
      </c>
      <c r="AD17" s="76">
        <v>1221.6594280000002</v>
      </c>
      <c r="AE17" s="76">
        <v>1191.007707</v>
      </c>
      <c r="AF17" s="76">
        <v>1147.830778</v>
      </c>
      <c r="AG17" s="76">
        <v>1837.3072630000001</v>
      </c>
      <c r="AH17" s="76">
        <v>1691.2437850000003</v>
      </c>
      <c r="AJ17" s="77"/>
    </row>
    <row r="18" spans="1:36" s="54" customFormat="1" ht="12.75" customHeight="1">
      <c r="A18" s="73"/>
      <c r="B18" s="25"/>
      <c r="C18" s="75" t="s">
        <v>193</v>
      </c>
      <c r="D18" s="340"/>
      <c r="E18" s="76">
        <v>0</v>
      </c>
      <c r="F18" s="76">
        <v>0</v>
      </c>
      <c r="G18" s="76">
        <v>0</v>
      </c>
      <c r="H18" s="76">
        <v>0</v>
      </c>
      <c r="I18" s="76">
        <v>0</v>
      </c>
      <c r="J18" s="76">
        <v>0</v>
      </c>
      <c r="K18" s="76">
        <v>0</v>
      </c>
      <c r="L18" s="76">
        <v>0</v>
      </c>
      <c r="M18" s="76">
        <v>0</v>
      </c>
      <c r="N18" s="76">
        <v>0</v>
      </c>
      <c r="O18" s="76">
        <v>0</v>
      </c>
      <c r="P18" s="76">
        <v>0</v>
      </c>
      <c r="Q18" s="76">
        <v>0</v>
      </c>
      <c r="R18" s="76">
        <v>0</v>
      </c>
      <c r="S18" s="76">
        <v>0</v>
      </c>
      <c r="T18" s="76">
        <v>0</v>
      </c>
      <c r="U18" s="76">
        <v>0</v>
      </c>
      <c r="V18" s="76">
        <v>0</v>
      </c>
      <c r="W18" s="76">
        <v>0</v>
      </c>
      <c r="X18" s="76">
        <v>0</v>
      </c>
      <c r="Y18" s="76">
        <v>0</v>
      </c>
      <c r="Z18" s="76">
        <v>0</v>
      </c>
      <c r="AA18" s="76">
        <v>0</v>
      </c>
      <c r="AB18" s="76">
        <v>0</v>
      </c>
      <c r="AC18" s="76">
        <v>0</v>
      </c>
      <c r="AD18" s="76">
        <v>-9.0949470177292824E-12</v>
      </c>
      <c r="AE18" s="76">
        <v>0</v>
      </c>
      <c r="AF18" s="76">
        <v>0</v>
      </c>
      <c r="AG18" s="76">
        <v>0</v>
      </c>
      <c r="AH18" s="76">
        <v>0</v>
      </c>
      <c r="AJ18" s="77"/>
    </row>
    <row r="19" spans="1:36" s="85" customFormat="1" ht="12.75" customHeight="1">
      <c r="B19" s="71" t="s">
        <v>207</v>
      </c>
      <c r="C19" s="50" t="s">
        <v>190</v>
      </c>
      <c r="D19" s="78"/>
      <c r="E19" s="79">
        <v>1649.5505160000002</v>
      </c>
      <c r="F19" s="79">
        <v>1762.994772</v>
      </c>
      <c r="G19" s="79">
        <v>1944.0659679999999</v>
      </c>
      <c r="H19" s="79">
        <v>2096.413728</v>
      </c>
      <c r="I19" s="79">
        <v>2115.5797119999997</v>
      </c>
      <c r="J19" s="79">
        <v>2189.6316270000002</v>
      </c>
      <c r="K19" s="79">
        <v>2192.5664030000003</v>
      </c>
      <c r="L19" s="79">
        <v>2696.1310999999996</v>
      </c>
      <c r="M19" s="79">
        <v>2939.1846639999999</v>
      </c>
      <c r="N19" s="79">
        <v>2981.2426379999997</v>
      </c>
      <c r="O19" s="79">
        <v>3143.401926</v>
      </c>
      <c r="P19" s="79">
        <v>2903.9615949999998</v>
      </c>
      <c r="Q19" s="79">
        <v>3067.32492</v>
      </c>
      <c r="R19" s="79">
        <v>3096.5877270000001</v>
      </c>
      <c r="S19" s="79">
        <v>3319.1130360000002</v>
      </c>
      <c r="T19" s="79">
        <v>3174.0247380000001</v>
      </c>
      <c r="U19" s="79">
        <v>3377.2624690000002</v>
      </c>
      <c r="V19" s="79">
        <v>3353.975997</v>
      </c>
      <c r="W19" s="79">
        <v>3181.4301109999997</v>
      </c>
      <c r="X19" s="79">
        <v>2799.2836859999998</v>
      </c>
      <c r="Y19" s="79">
        <v>3607.7413215900001</v>
      </c>
      <c r="Z19" s="79">
        <v>3725.1199406699998</v>
      </c>
      <c r="AA19" s="79">
        <v>3612.0166393699997</v>
      </c>
      <c r="AB19" s="79">
        <v>3868.3006814300002</v>
      </c>
      <c r="AC19" s="79">
        <v>3693.6999437499999</v>
      </c>
      <c r="AD19" s="79">
        <v>3473.9104907700003</v>
      </c>
      <c r="AE19" s="79">
        <v>3554.9812228900005</v>
      </c>
      <c r="AF19" s="79">
        <v>3570.94560735</v>
      </c>
      <c r="AG19" s="79">
        <v>3724.8995803500002</v>
      </c>
      <c r="AH19" s="79">
        <v>3502.3559312299999</v>
      </c>
      <c r="AJ19" s="50"/>
    </row>
    <row r="20" spans="1:36" ht="12.75" customHeight="1">
      <c r="A20" s="16">
        <v>50</v>
      </c>
      <c r="B20" s="25"/>
      <c r="C20" s="75" t="s">
        <v>19</v>
      </c>
      <c r="D20" s="341" t="s">
        <v>15</v>
      </c>
      <c r="E20" s="82">
        <v>725.59304500000007</v>
      </c>
      <c r="F20" s="82">
        <v>747.12542000000008</v>
      </c>
      <c r="G20" s="82">
        <v>693.977037</v>
      </c>
      <c r="H20" s="82">
        <v>740.31440099999998</v>
      </c>
      <c r="I20" s="82">
        <v>729.77069799999992</v>
      </c>
      <c r="J20" s="82">
        <v>757.35178300000007</v>
      </c>
      <c r="K20" s="82">
        <v>780.12065300000006</v>
      </c>
      <c r="L20" s="82">
        <v>1109.011311</v>
      </c>
      <c r="M20" s="82">
        <v>1183.9071719999999</v>
      </c>
      <c r="N20" s="82">
        <v>1076.0399869999999</v>
      </c>
      <c r="O20" s="82">
        <v>1236.4806370000001</v>
      </c>
      <c r="P20" s="82">
        <v>1219.548708</v>
      </c>
      <c r="Q20" s="82">
        <v>1328.340514</v>
      </c>
      <c r="R20" s="82">
        <v>1317.7270109999999</v>
      </c>
      <c r="S20" s="82">
        <v>1347.370046</v>
      </c>
      <c r="T20" s="82">
        <v>1247.8554199999999</v>
      </c>
      <c r="U20" s="82">
        <v>1342.9483749999999</v>
      </c>
      <c r="V20" s="82">
        <v>1350.5777</v>
      </c>
      <c r="W20" s="82">
        <v>1346.1217919999999</v>
      </c>
      <c r="X20" s="82">
        <v>1222.452769</v>
      </c>
      <c r="Y20" s="82">
        <v>1651.0080251100001</v>
      </c>
      <c r="Z20" s="82">
        <v>1691.4467141799998</v>
      </c>
      <c r="AA20" s="82">
        <v>1643.35827752</v>
      </c>
      <c r="AB20" s="82">
        <v>1920.3250718700001</v>
      </c>
      <c r="AC20" s="82">
        <v>1716.80192603</v>
      </c>
      <c r="AD20" s="82">
        <v>1629.43701528</v>
      </c>
      <c r="AE20" s="82">
        <v>1693.1813333800001</v>
      </c>
      <c r="AF20" s="82">
        <v>1633.3902440899999</v>
      </c>
      <c r="AG20" s="82">
        <v>1676.8507828899999</v>
      </c>
      <c r="AH20" s="82">
        <v>1581.9112715900001</v>
      </c>
      <c r="AJ20" s="88"/>
    </row>
    <row r="21" spans="1:36" ht="12.75" customHeight="1">
      <c r="A21" s="16">
        <v>51</v>
      </c>
      <c r="B21" s="25"/>
      <c r="C21" s="75" t="s">
        <v>17</v>
      </c>
      <c r="D21" s="341"/>
      <c r="E21" s="82">
        <v>464.429239</v>
      </c>
      <c r="F21" s="82">
        <v>517.95544199999995</v>
      </c>
      <c r="G21" s="82">
        <v>703.96950300000003</v>
      </c>
      <c r="H21" s="82">
        <v>746.79144099999996</v>
      </c>
      <c r="I21" s="82">
        <v>753.51575100000002</v>
      </c>
      <c r="J21" s="82">
        <v>715.33891000000006</v>
      </c>
      <c r="K21" s="82">
        <v>638.15309000000002</v>
      </c>
      <c r="L21" s="82">
        <v>652.5726729999999</v>
      </c>
      <c r="M21" s="82">
        <v>658.15261899999996</v>
      </c>
      <c r="N21" s="82">
        <v>811.096181</v>
      </c>
      <c r="O21" s="82">
        <v>744.27176499999996</v>
      </c>
      <c r="P21" s="82">
        <v>551.19789099999991</v>
      </c>
      <c r="Q21" s="82">
        <v>515.15791999999999</v>
      </c>
      <c r="R21" s="82">
        <v>486.58104300000002</v>
      </c>
      <c r="S21" s="82">
        <v>613.41140599999994</v>
      </c>
      <c r="T21" s="82">
        <v>593.37437499999999</v>
      </c>
      <c r="U21" s="82">
        <v>607.55206900000007</v>
      </c>
      <c r="V21" s="82">
        <v>540.67901399999994</v>
      </c>
      <c r="W21" s="82">
        <v>432.91161900000003</v>
      </c>
      <c r="X21" s="82">
        <v>380.03552000000002</v>
      </c>
      <c r="Y21" s="82">
        <v>420.24049699999995</v>
      </c>
      <c r="Z21" s="82">
        <v>381.783817</v>
      </c>
      <c r="AA21" s="82">
        <v>311.06600900000001</v>
      </c>
      <c r="AB21" s="82">
        <v>282.78285399999999</v>
      </c>
      <c r="AC21" s="82">
        <v>235.747095</v>
      </c>
      <c r="AD21" s="82">
        <v>214.51838899999998</v>
      </c>
      <c r="AE21" s="82">
        <v>174.15522200000001</v>
      </c>
      <c r="AF21" s="82">
        <v>168.44308900000001</v>
      </c>
      <c r="AG21" s="82">
        <v>141.12709000000001</v>
      </c>
      <c r="AH21" s="82">
        <v>105.201792</v>
      </c>
      <c r="AJ21" s="88"/>
    </row>
    <row r="22" spans="1:36" ht="12.75" customHeight="1">
      <c r="A22" s="16">
        <v>52</v>
      </c>
      <c r="B22" s="25"/>
      <c r="C22" s="75" t="s">
        <v>18</v>
      </c>
      <c r="D22" s="341"/>
      <c r="E22" s="82">
        <v>1.9440000000000002E-2</v>
      </c>
      <c r="F22" s="82">
        <v>5.28E-2</v>
      </c>
      <c r="G22" s="82">
        <v>9.5427</v>
      </c>
      <c r="H22" s="82">
        <v>17.662500000000001</v>
      </c>
      <c r="I22" s="82">
        <v>25.555499999999999</v>
      </c>
      <c r="J22" s="82">
        <v>71.211600000000004</v>
      </c>
      <c r="K22" s="82">
        <v>97.677899999999994</v>
      </c>
      <c r="L22" s="82">
        <v>114.72210000000001</v>
      </c>
      <c r="M22" s="82">
        <v>125.3664</v>
      </c>
      <c r="N22" s="82">
        <v>141.21089999999998</v>
      </c>
      <c r="O22" s="82">
        <v>153.6524</v>
      </c>
      <c r="P22" s="82">
        <v>159.5797</v>
      </c>
      <c r="Q22" s="82">
        <v>181.73609999999999</v>
      </c>
      <c r="R22" s="82">
        <v>206.61141899999998</v>
      </c>
      <c r="S22" s="82">
        <v>223.84854800000002</v>
      </c>
      <c r="T22" s="82">
        <v>210.901961</v>
      </c>
      <c r="U22" s="82">
        <v>235.40046799999999</v>
      </c>
      <c r="V22" s="82">
        <v>237.02599699999999</v>
      </c>
      <c r="W22" s="82">
        <v>231.488696</v>
      </c>
      <c r="X22" s="82">
        <v>191.08774299999999</v>
      </c>
      <c r="Y22" s="82">
        <v>249.66055248000001</v>
      </c>
      <c r="Z22" s="82">
        <v>301.46805248999999</v>
      </c>
      <c r="AA22" s="82">
        <v>356.08742484999999</v>
      </c>
      <c r="AB22" s="82">
        <v>367.47585155999997</v>
      </c>
      <c r="AC22" s="82">
        <v>368.71807172000001</v>
      </c>
      <c r="AD22" s="82">
        <v>347.92570049</v>
      </c>
      <c r="AE22" s="82">
        <v>384.91798251</v>
      </c>
      <c r="AF22" s="82">
        <v>420.40825326000004</v>
      </c>
      <c r="AG22" s="82">
        <v>436.91704546</v>
      </c>
      <c r="AH22" s="82">
        <v>417.78823664000004</v>
      </c>
      <c r="AJ22" s="88"/>
    </row>
    <row r="23" spans="1:36" ht="12.75" customHeight="1">
      <c r="A23" s="16">
        <v>53</v>
      </c>
      <c r="B23" s="25"/>
      <c r="C23" s="75" t="s">
        <v>192</v>
      </c>
      <c r="D23" s="341"/>
      <c r="E23" s="82">
        <v>0</v>
      </c>
      <c r="F23" s="82">
        <v>0</v>
      </c>
      <c r="G23" s="82">
        <v>0</v>
      </c>
      <c r="H23" s="82">
        <v>0</v>
      </c>
      <c r="I23" s="82">
        <v>0</v>
      </c>
      <c r="J23" s="82">
        <v>0</v>
      </c>
      <c r="K23" s="82">
        <v>0</v>
      </c>
      <c r="L23" s="82">
        <v>0</v>
      </c>
      <c r="M23" s="82">
        <v>0</v>
      </c>
      <c r="N23" s="82">
        <v>0</v>
      </c>
      <c r="O23" s="82">
        <v>0</v>
      </c>
      <c r="P23" s="82">
        <v>0</v>
      </c>
      <c r="Q23" s="82">
        <v>0</v>
      </c>
      <c r="R23" s="82">
        <v>0</v>
      </c>
      <c r="S23" s="82">
        <v>0</v>
      </c>
      <c r="T23" s="82">
        <v>0</v>
      </c>
      <c r="U23" s="82">
        <v>0</v>
      </c>
      <c r="V23" s="82">
        <v>0</v>
      </c>
      <c r="W23" s="82">
        <v>0</v>
      </c>
      <c r="X23" s="82">
        <v>0</v>
      </c>
      <c r="Y23" s="82">
        <v>0</v>
      </c>
      <c r="Z23" s="82">
        <v>0</v>
      </c>
      <c r="AA23" s="82">
        <v>0</v>
      </c>
      <c r="AB23" s="82">
        <v>0</v>
      </c>
      <c r="AC23" s="82">
        <v>0</v>
      </c>
      <c r="AD23" s="82">
        <v>0</v>
      </c>
      <c r="AE23" s="82">
        <v>0</v>
      </c>
      <c r="AF23" s="82">
        <v>0</v>
      </c>
      <c r="AG23" s="82">
        <v>0</v>
      </c>
      <c r="AH23" s="82">
        <v>0</v>
      </c>
      <c r="AJ23" s="88"/>
    </row>
    <row r="24" spans="1:36" ht="12.75" customHeight="1">
      <c r="A24" s="16">
        <v>54</v>
      </c>
      <c r="B24" s="25"/>
      <c r="C24" s="75" t="s">
        <v>21</v>
      </c>
      <c r="D24" s="341"/>
      <c r="E24" s="82">
        <v>459.50879200000003</v>
      </c>
      <c r="F24" s="82">
        <v>497.86111</v>
      </c>
      <c r="G24" s="82">
        <v>536.576728</v>
      </c>
      <c r="H24" s="82">
        <v>591.64538600000003</v>
      </c>
      <c r="I24" s="82">
        <v>606.73776300000009</v>
      </c>
      <c r="J24" s="82">
        <v>645.72933399999999</v>
      </c>
      <c r="K24" s="82">
        <v>676.61476000000005</v>
      </c>
      <c r="L24" s="82">
        <v>819.82501599999989</v>
      </c>
      <c r="M24" s="82">
        <v>971.75847299999998</v>
      </c>
      <c r="N24" s="82">
        <v>952.89556999999991</v>
      </c>
      <c r="O24" s="82">
        <v>1008.997124</v>
      </c>
      <c r="P24" s="82">
        <v>973.63529599999993</v>
      </c>
      <c r="Q24" s="82">
        <v>1042.0903860000001</v>
      </c>
      <c r="R24" s="82">
        <v>1085.6682539999999</v>
      </c>
      <c r="S24" s="82">
        <v>1134.4830360000001</v>
      </c>
      <c r="T24" s="82">
        <v>1120.6546640000001</v>
      </c>
      <c r="U24" s="82">
        <v>1189.383793</v>
      </c>
      <c r="V24" s="82">
        <v>1223.836</v>
      </c>
      <c r="W24" s="82">
        <v>1170.664389</v>
      </c>
      <c r="X24" s="82">
        <v>1001.4772389999999</v>
      </c>
      <c r="Y24" s="82">
        <v>1281.284901</v>
      </c>
      <c r="Z24" s="82">
        <v>1345.072183</v>
      </c>
      <c r="AA24" s="82">
        <v>1295.846117</v>
      </c>
      <c r="AB24" s="82">
        <v>1292.738711</v>
      </c>
      <c r="AC24" s="82">
        <v>1368.1544739999999</v>
      </c>
      <c r="AD24" s="82">
        <v>1278.4487059999999</v>
      </c>
      <c r="AE24" s="82">
        <v>1299.1175959999998</v>
      </c>
      <c r="AF24" s="82">
        <v>1344.8977600000001</v>
      </c>
      <c r="AG24" s="82">
        <v>1464.2539040000001</v>
      </c>
      <c r="AH24" s="82">
        <v>1392.8485959999998</v>
      </c>
      <c r="AJ24" s="88"/>
    </row>
    <row r="25" spans="1:36" ht="12.75" customHeight="1">
      <c r="A25" s="16">
        <v>55</v>
      </c>
      <c r="B25" s="25"/>
      <c r="C25" s="75" t="s">
        <v>20</v>
      </c>
      <c r="D25" s="341"/>
      <c r="E25" s="82">
        <v>0</v>
      </c>
      <c r="F25" s="82">
        <v>0</v>
      </c>
      <c r="G25" s="82">
        <v>0</v>
      </c>
      <c r="H25" s="82">
        <v>0</v>
      </c>
      <c r="I25" s="82">
        <v>0</v>
      </c>
      <c r="J25" s="82">
        <v>0</v>
      </c>
      <c r="K25" s="82">
        <v>0</v>
      </c>
      <c r="L25" s="82">
        <v>0</v>
      </c>
      <c r="M25" s="82">
        <v>0</v>
      </c>
      <c r="N25" s="82">
        <v>0</v>
      </c>
      <c r="O25" s="82">
        <v>0</v>
      </c>
      <c r="P25" s="82">
        <v>0</v>
      </c>
      <c r="Q25" s="82">
        <v>0</v>
      </c>
      <c r="R25" s="82">
        <v>0</v>
      </c>
      <c r="S25" s="82">
        <v>0</v>
      </c>
      <c r="T25" s="82">
        <v>1.238318</v>
      </c>
      <c r="U25" s="82">
        <v>1.9777639999999999</v>
      </c>
      <c r="V25" s="82">
        <v>1.857286</v>
      </c>
      <c r="W25" s="82">
        <v>0.243615</v>
      </c>
      <c r="X25" s="82">
        <v>4.2304149999999998</v>
      </c>
      <c r="Y25" s="82">
        <v>5.5473459999999992</v>
      </c>
      <c r="Z25" s="82">
        <v>5.3491739999999997</v>
      </c>
      <c r="AA25" s="82">
        <v>5.658811</v>
      </c>
      <c r="AB25" s="82">
        <v>4.9781930000000001</v>
      </c>
      <c r="AC25" s="82">
        <v>4.2783770000000008</v>
      </c>
      <c r="AD25" s="82">
        <v>3.5806799999999996</v>
      </c>
      <c r="AE25" s="82">
        <v>3.609089</v>
      </c>
      <c r="AF25" s="82">
        <v>3.8062610000000001</v>
      </c>
      <c r="AG25" s="82">
        <v>5.7507579999999994</v>
      </c>
      <c r="AH25" s="82">
        <v>4.6060349999999994</v>
      </c>
      <c r="AJ25" s="88"/>
    </row>
    <row r="26" spans="1:36" ht="12.75" customHeight="1">
      <c r="A26" s="16">
        <v>56</v>
      </c>
      <c r="B26" s="25"/>
      <c r="C26" s="75" t="s">
        <v>193</v>
      </c>
      <c r="D26" s="341"/>
      <c r="E26" s="82">
        <v>0</v>
      </c>
      <c r="F26" s="82">
        <v>0</v>
      </c>
      <c r="G26" s="82">
        <v>0</v>
      </c>
      <c r="H26" s="82">
        <v>0</v>
      </c>
      <c r="I26" s="82">
        <v>0</v>
      </c>
      <c r="J26" s="82">
        <v>0</v>
      </c>
      <c r="K26" s="82">
        <v>0</v>
      </c>
      <c r="L26" s="82">
        <v>0</v>
      </c>
      <c r="M26" s="82">
        <v>0</v>
      </c>
      <c r="N26" s="82">
        <v>0</v>
      </c>
      <c r="O26" s="82">
        <v>0</v>
      </c>
      <c r="P26" s="82">
        <v>0</v>
      </c>
      <c r="Q26" s="82">
        <v>0</v>
      </c>
      <c r="R26" s="82">
        <v>0</v>
      </c>
      <c r="S26" s="82">
        <v>0</v>
      </c>
      <c r="T26" s="82">
        <v>0</v>
      </c>
      <c r="U26" s="82">
        <v>0</v>
      </c>
      <c r="V26" s="82">
        <v>0</v>
      </c>
      <c r="W26" s="82">
        <v>0</v>
      </c>
      <c r="X26" s="82">
        <v>0</v>
      </c>
      <c r="Y26" s="82">
        <v>0</v>
      </c>
      <c r="Z26" s="82">
        <v>0</v>
      </c>
      <c r="AA26" s="82">
        <v>0</v>
      </c>
      <c r="AB26" s="82">
        <v>0</v>
      </c>
      <c r="AC26" s="82">
        <v>0</v>
      </c>
      <c r="AD26" s="82">
        <v>0</v>
      </c>
      <c r="AE26" s="82">
        <v>0</v>
      </c>
      <c r="AF26" s="82">
        <v>0</v>
      </c>
      <c r="AG26" s="82">
        <v>0</v>
      </c>
      <c r="AH26" s="82">
        <v>0</v>
      </c>
      <c r="AJ26" s="88"/>
    </row>
    <row r="27" spans="1:36" s="85" customFormat="1" ht="12.75" customHeight="1">
      <c r="A27" s="86"/>
      <c r="B27" s="94" t="s">
        <v>208</v>
      </c>
      <c r="C27" s="87" t="s">
        <v>122</v>
      </c>
      <c r="D27" s="78"/>
      <c r="E27" s="79">
        <v>3168.7358023200004</v>
      </c>
      <c r="F27" s="79">
        <v>3393.3389811899997</v>
      </c>
      <c r="G27" s="79">
        <v>3815.95529493</v>
      </c>
      <c r="H27" s="79">
        <v>3860.7415349000003</v>
      </c>
      <c r="I27" s="79">
        <v>4140.4577565300006</v>
      </c>
      <c r="J27" s="79">
        <v>4413.6730742199998</v>
      </c>
      <c r="K27" s="79">
        <v>4649.2549689000007</v>
      </c>
      <c r="L27" s="79">
        <v>4949.5373997900006</v>
      </c>
      <c r="M27" s="79">
        <v>5150.0911018399993</v>
      </c>
      <c r="N27" s="79">
        <v>5693.7266945599995</v>
      </c>
      <c r="O27" s="79">
        <v>6489.6741140800004</v>
      </c>
      <c r="P27" s="79">
        <v>6626.9699240300006</v>
      </c>
      <c r="Q27" s="79">
        <v>7106.500564420001</v>
      </c>
      <c r="R27" s="79">
        <v>7352.9122871899999</v>
      </c>
      <c r="S27" s="79">
        <v>7892.4110874300013</v>
      </c>
      <c r="T27" s="79">
        <v>7988.208027579999</v>
      </c>
      <c r="U27" s="79">
        <v>8591.5350538500006</v>
      </c>
      <c r="V27" s="79">
        <v>9116.231715599999</v>
      </c>
      <c r="W27" s="79">
        <v>8006.9388493499991</v>
      </c>
      <c r="X27" s="79">
        <v>8000.6923018800007</v>
      </c>
      <c r="Y27" s="79">
        <v>8698.2503154499991</v>
      </c>
      <c r="Z27" s="79">
        <v>8339.7836722199991</v>
      </c>
      <c r="AA27" s="79">
        <v>8055.1247706100012</v>
      </c>
      <c r="AB27" s="79">
        <v>8111.51302502</v>
      </c>
      <c r="AC27" s="79">
        <v>8091.1713811200007</v>
      </c>
      <c r="AD27" s="79">
        <v>7937.4705245599898</v>
      </c>
      <c r="AE27" s="79">
        <v>8131.0441802699997</v>
      </c>
      <c r="AF27" s="79">
        <v>8062.2934516199994</v>
      </c>
      <c r="AG27" s="79">
        <v>8540.0450998300003</v>
      </c>
      <c r="AH27" s="79">
        <v>8283.9755463900001</v>
      </c>
      <c r="AJ27" s="50"/>
    </row>
    <row r="28" spans="1:36" ht="12.75" customHeight="1">
      <c r="A28" s="16">
        <v>36</v>
      </c>
      <c r="B28" s="94" t="s">
        <v>209</v>
      </c>
      <c r="C28" s="75" t="s">
        <v>19</v>
      </c>
      <c r="D28" s="339" t="s">
        <v>15</v>
      </c>
      <c r="E28" s="82">
        <v>622.51830927000003</v>
      </c>
      <c r="F28" s="82">
        <v>641.32795915999998</v>
      </c>
      <c r="G28" s="82">
        <v>939.44407713999999</v>
      </c>
      <c r="H28" s="82">
        <v>977.25803642000005</v>
      </c>
      <c r="I28" s="82">
        <v>1010.15093045</v>
      </c>
      <c r="J28" s="82">
        <v>981.62800569000001</v>
      </c>
      <c r="K28" s="82">
        <v>1059.91760234</v>
      </c>
      <c r="L28" s="82">
        <v>1084.8736036700002</v>
      </c>
      <c r="M28" s="82">
        <v>1213.2824204800002</v>
      </c>
      <c r="N28" s="82">
        <v>1492.5357619900001</v>
      </c>
      <c r="O28" s="82">
        <v>2015.7182190400001</v>
      </c>
      <c r="P28" s="82">
        <v>2127.09329738</v>
      </c>
      <c r="Q28" s="82">
        <v>2129.1886104600003</v>
      </c>
      <c r="R28" s="82">
        <v>1870.5868985</v>
      </c>
      <c r="S28" s="82">
        <v>1886.4120712100002</v>
      </c>
      <c r="T28" s="82">
        <v>1974.5107847100001</v>
      </c>
      <c r="U28" s="82">
        <v>2187.1888058599998</v>
      </c>
      <c r="V28" s="82">
        <v>2230.7075074600002</v>
      </c>
      <c r="W28" s="82">
        <v>1898.6200933699999</v>
      </c>
      <c r="X28" s="82">
        <v>1897.17767615</v>
      </c>
      <c r="Y28" s="82">
        <v>2042.5784468499999</v>
      </c>
      <c r="Z28" s="82">
        <v>2027.6012267599999</v>
      </c>
      <c r="AA28" s="82">
        <v>1853.61826335</v>
      </c>
      <c r="AB28" s="82">
        <v>1955.4661463499999</v>
      </c>
      <c r="AC28" s="82">
        <v>2018.20633045</v>
      </c>
      <c r="AD28" s="82">
        <v>2171.3351154599995</v>
      </c>
      <c r="AE28" s="82">
        <v>2458.2922249200001</v>
      </c>
      <c r="AF28" s="82">
        <v>2246.6299871199999</v>
      </c>
      <c r="AG28" s="82">
        <v>1544.5525240400002</v>
      </c>
      <c r="AH28" s="82">
        <v>1640.2507511999997</v>
      </c>
      <c r="AJ28" s="83"/>
    </row>
    <row r="29" spans="1:36" ht="12.75" customHeight="1">
      <c r="A29" s="16">
        <v>37</v>
      </c>
      <c r="B29" s="94" t="s">
        <v>210</v>
      </c>
      <c r="C29" s="75" t="s">
        <v>17</v>
      </c>
      <c r="D29" s="339"/>
      <c r="E29" s="82">
        <v>1503.5022620500001</v>
      </c>
      <c r="F29" s="82">
        <v>1596.9383673500001</v>
      </c>
      <c r="G29" s="82">
        <v>1585.25693022</v>
      </c>
      <c r="H29" s="82">
        <v>1526.4525264400002</v>
      </c>
      <c r="I29" s="82">
        <v>1658.3879645400002</v>
      </c>
      <c r="J29" s="82">
        <v>1850.6022797200001</v>
      </c>
      <c r="K29" s="82">
        <v>1894.3135359600001</v>
      </c>
      <c r="L29" s="82">
        <v>2051.1405030400001</v>
      </c>
      <c r="M29" s="82">
        <v>2056.5827489599997</v>
      </c>
      <c r="N29" s="82">
        <v>2101.7862037599998</v>
      </c>
      <c r="O29" s="82">
        <v>2073.9233249200001</v>
      </c>
      <c r="P29" s="82">
        <v>2011.13644746</v>
      </c>
      <c r="Q29" s="82">
        <v>2256.9768739399997</v>
      </c>
      <c r="R29" s="82">
        <v>2008.9969360100001</v>
      </c>
      <c r="S29" s="82">
        <v>2173.3674879200003</v>
      </c>
      <c r="T29" s="82">
        <v>2163.8076545199997</v>
      </c>
      <c r="U29" s="82">
        <v>2339.2135065500001</v>
      </c>
      <c r="V29" s="82">
        <v>2295.4194064200001</v>
      </c>
      <c r="W29" s="82">
        <v>1865.3560177200002</v>
      </c>
      <c r="X29" s="82">
        <v>1743.8421400900004</v>
      </c>
      <c r="Y29" s="82">
        <v>1821.3579645900002</v>
      </c>
      <c r="Z29" s="82">
        <v>1612.8617720099999</v>
      </c>
      <c r="AA29" s="82">
        <v>1318.8591442800002</v>
      </c>
      <c r="AB29" s="82">
        <v>1180.8154612799999</v>
      </c>
      <c r="AC29" s="82">
        <v>1015.1929268</v>
      </c>
      <c r="AD29" s="82">
        <v>727.17787591999991</v>
      </c>
      <c r="AE29" s="82">
        <v>653.43599257000017</v>
      </c>
      <c r="AF29" s="82">
        <v>624.07215478000001</v>
      </c>
      <c r="AG29" s="82">
        <v>780.60380221999992</v>
      </c>
      <c r="AH29" s="82">
        <v>621.59856088000004</v>
      </c>
      <c r="AJ29" s="83"/>
    </row>
    <row r="30" spans="1:36" ht="12.75" customHeight="1">
      <c r="A30" s="16">
        <v>38</v>
      </c>
      <c r="B30" s="25"/>
      <c r="C30" s="75" t="s">
        <v>18</v>
      </c>
      <c r="D30" s="339"/>
      <c r="E30" s="82">
        <v>10.22184</v>
      </c>
      <c r="F30" s="82">
        <v>22.936614680000002</v>
      </c>
      <c r="G30" s="82">
        <v>38.639303570000003</v>
      </c>
      <c r="H30" s="82">
        <v>41.362503039999993</v>
      </c>
      <c r="I30" s="82">
        <v>54.363697540000004</v>
      </c>
      <c r="J30" s="82">
        <v>76.66376781000001</v>
      </c>
      <c r="K30" s="82">
        <v>103.8436236</v>
      </c>
      <c r="L30" s="82">
        <v>101.80121130000001</v>
      </c>
      <c r="M30" s="82">
        <v>92.166386419999995</v>
      </c>
      <c r="N30" s="82">
        <v>93.526781690000007</v>
      </c>
      <c r="O30" s="82">
        <v>89.021906970000003</v>
      </c>
      <c r="P30" s="82">
        <v>68.703723560000014</v>
      </c>
      <c r="Q30" s="82">
        <v>100.02224630999999</v>
      </c>
      <c r="R30" s="82">
        <v>131.08267541000001</v>
      </c>
      <c r="S30" s="82">
        <v>168.43321734999995</v>
      </c>
      <c r="T30" s="82">
        <v>163.61104673999998</v>
      </c>
      <c r="U30" s="82">
        <v>158.59405924999999</v>
      </c>
      <c r="V30" s="82">
        <v>152.25918417</v>
      </c>
      <c r="W30" s="82">
        <v>146.24855543000001</v>
      </c>
      <c r="X30" s="82">
        <v>219.96273396999999</v>
      </c>
      <c r="Y30" s="82">
        <v>285.69547158999995</v>
      </c>
      <c r="Z30" s="82">
        <v>307.31269471000002</v>
      </c>
      <c r="AA30" s="82">
        <v>438.80313877000003</v>
      </c>
      <c r="AB30" s="82">
        <v>534.14732119999996</v>
      </c>
      <c r="AC30" s="82">
        <v>661.68926013000009</v>
      </c>
      <c r="AD30" s="82">
        <v>771.34997833000011</v>
      </c>
      <c r="AE30" s="82">
        <v>806.30960012000003</v>
      </c>
      <c r="AF30" s="82">
        <v>939.71681523000007</v>
      </c>
      <c r="AG30" s="82">
        <v>1065.0070267599999</v>
      </c>
      <c r="AH30" s="82">
        <v>1090.24991699</v>
      </c>
      <c r="AJ30" s="83"/>
    </row>
    <row r="31" spans="1:36" ht="12.75" customHeight="1">
      <c r="A31" s="16">
        <v>39</v>
      </c>
      <c r="B31" s="25"/>
      <c r="C31" s="75" t="s">
        <v>192</v>
      </c>
      <c r="D31" s="339"/>
      <c r="E31" s="82">
        <v>0</v>
      </c>
      <c r="F31" s="82">
        <v>0</v>
      </c>
      <c r="G31" s="82">
        <v>0</v>
      </c>
      <c r="H31" s="82">
        <v>0</v>
      </c>
      <c r="I31" s="82">
        <v>0</v>
      </c>
      <c r="J31" s="82">
        <v>0</v>
      </c>
      <c r="K31" s="82">
        <v>0</v>
      </c>
      <c r="L31" s="82">
        <v>1.19578E-3</v>
      </c>
      <c r="M31" s="82">
        <v>8.3149799999999996E-3</v>
      </c>
      <c r="N31" s="82">
        <v>1.9931200000000001E-3</v>
      </c>
      <c r="O31" s="82">
        <v>2.678815E-2</v>
      </c>
      <c r="P31" s="82">
        <v>1.805263E-2</v>
      </c>
      <c r="Q31" s="82">
        <v>2.5187709999999999E-2</v>
      </c>
      <c r="R31" s="82">
        <v>2.690727E-2</v>
      </c>
      <c r="S31" s="82">
        <v>2.7009950000000001E-2</v>
      </c>
      <c r="T31" s="82">
        <v>1.824661E-2</v>
      </c>
      <c r="U31" s="82">
        <v>8.8021189999999999E-2</v>
      </c>
      <c r="V31" s="82">
        <v>0.62797555000000005</v>
      </c>
      <c r="W31" s="82">
        <v>0.53132383000000005</v>
      </c>
      <c r="X31" s="82">
        <v>0.48256067000000002</v>
      </c>
      <c r="Y31" s="82">
        <v>0.25012541999999999</v>
      </c>
      <c r="Z31" s="82">
        <v>0.17659874</v>
      </c>
      <c r="AA31" s="82">
        <v>0.14065121</v>
      </c>
      <c r="AB31" s="82">
        <v>9.0397189999999988E-2</v>
      </c>
      <c r="AC31" s="82">
        <v>0.21681773999999998</v>
      </c>
      <c r="AD31" s="82">
        <v>0.45181585000000002</v>
      </c>
      <c r="AE31" s="82">
        <v>0.69911666000000006</v>
      </c>
      <c r="AF31" s="82">
        <v>0.83438648999999998</v>
      </c>
      <c r="AG31" s="82">
        <v>0.69580381000000002</v>
      </c>
      <c r="AH31" s="82">
        <v>0.32504331999999997</v>
      </c>
      <c r="AJ31" s="83"/>
    </row>
    <row r="32" spans="1:36" ht="12.75" customHeight="1">
      <c r="A32" s="16">
        <v>40</v>
      </c>
      <c r="B32" s="25"/>
      <c r="C32" s="75" t="s">
        <v>21</v>
      </c>
      <c r="D32" s="339"/>
      <c r="E32" s="82">
        <v>1032.493391</v>
      </c>
      <c r="F32" s="82">
        <v>1132.1360400000001</v>
      </c>
      <c r="G32" s="82">
        <v>1252.6149840000003</v>
      </c>
      <c r="H32" s="82">
        <v>1315.668469</v>
      </c>
      <c r="I32" s="82">
        <v>1417.5551640000001</v>
      </c>
      <c r="J32" s="82">
        <v>1504.7790210000003</v>
      </c>
      <c r="K32" s="82">
        <v>1591.1802070000001</v>
      </c>
      <c r="L32" s="82">
        <v>1711.7208859999998</v>
      </c>
      <c r="M32" s="82">
        <v>1788.0512309999999</v>
      </c>
      <c r="N32" s="82">
        <v>2005.8759539999999</v>
      </c>
      <c r="O32" s="82">
        <v>2310.9838749999999</v>
      </c>
      <c r="P32" s="82">
        <v>2420.018403</v>
      </c>
      <c r="Q32" s="82">
        <v>2620.2876460000002</v>
      </c>
      <c r="R32" s="82">
        <v>2800.248548</v>
      </c>
      <c r="S32" s="82">
        <v>2946.9517970000002</v>
      </c>
      <c r="T32" s="82">
        <v>2935.9557129999994</v>
      </c>
      <c r="U32" s="82">
        <v>3030.1567570000002</v>
      </c>
      <c r="V32" s="82">
        <v>3254.7033139999999</v>
      </c>
      <c r="W32" s="82">
        <v>3074.4288839999995</v>
      </c>
      <c r="X32" s="82">
        <v>3004.904434</v>
      </c>
      <c r="Y32" s="82">
        <v>3279.7058669999997</v>
      </c>
      <c r="Z32" s="82">
        <v>3198.6091329999999</v>
      </c>
      <c r="AA32" s="82">
        <v>3218.8442920000002</v>
      </c>
      <c r="AB32" s="82">
        <v>3273.84067</v>
      </c>
      <c r="AC32" s="82">
        <v>3245.4977349999999</v>
      </c>
      <c r="AD32" s="82">
        <v>3148.6652719999997</v>
      </c>
      <c r="AE32" s="82">
        <v>3154.2236760000001</v>
      </c>
      <c r="AF32" s="82">
        <v>3234.7785570000001</v>
      </c>
      <c r="AG32" s="82">
        <v>3429.1250260000002</v>
      </c>
      <c r="AH32" s="82">
        <v>3362.2133789999998</v>
      </c>
      <c r="AJ32" s="83"/>
    </row>
    <row r="33" spans="1:36" ht="12.75" customHeight="1">
      <c r="A33" s="16">
        <v>41</v>
      </c>
      <c r="B33" s="25"/>
      <c r="C33" s="75" t="s">
        <v>20</v>
      </c>
      <c r="D33" s="339"/>
      <c r="E33" s="82">
        <v>0</v>
      </c>
      <c r="F33" s="82">
        <v>0</v>
      </c>
      <c r="G33" s="82">
        <v>0</v>
      </c>
      <c r="H33" s="82">
        <v>0</v>
      </c>
      <c r="I33" s="82">
        <v>0</v>
      </c>
      <c r="J33" s="82">
        <v>0</v>
      </c>
      <c r="K33" s="82">
        <v>0</v>
      </c>
      <c r="L33" s="82">
        <v>0</v>
      </c>
      <c r="M33" s="82">
        <v>0</v>
      </c>
      <c r="N33" s="82">
        <v>0</v>
      </c>
      <c r="O33" s="82">
        <v>0</v>
      </c>
      <c r="P33" s="82">
        <v>0</v>
      </c>
      <c r="Q33" s="82">
        <v>0</v>
      </c>
      <c r="R33" s="82">
        <v>541.97032200000001</v>
      </c>
      <c r="S33" s="82">
        <v>717.21950399999992</v>
      </c>
      <c r="T33" s="82">
        <v>750.3045820000001</v>
      </c>
      <c r="U33" s="82">
        <v>876.293904</v>
      </c>
      <c r="V33" s="82">
        <v>1182.514328</v>
      </c>
      <c r="W33" s="82">
        <v>1021.753975</v>
      </c>
      <c r="X33" s="82">
        <v>1134.3227569999999</v>
      </c>
      <c r="Y33" s="82">
        <v>1268.6624399999998</v>
      </c>
      <c r="Z33" s="82">
        <v>1193.2222469999999</v>
      </c>
      <c r="AA33" s="82">
        <v>1224.859281</v>
      </c>
      <c r="AB33" s="82">
        <v>1167.1530290000001</v>
      </c>
      <c r="AC33" s="82">
        <v>1150.3683109999999</v>
      </c>
      <c r="AD33" s="82">
        <v>1118.4904669999999</v>
      </c>
      <c r="AE33" s="82">
        <v>1058.08357</v>
      </c>
      <c r="AF33" s="82">
        <v>1016.2615509999999</v>
      </c>
      <c r="AG33" s="82">
        <v>1720.0609170000002</v>
      </c>
      <c r="AH33" s="82">
        <v>1569.3378950000001</v>
      </c>
      <c r="AJ33" s="83"/>
    </row>
    <row r="34" spans="1:36" ht="12.75" customHeight="1">
      <c r="A34" s="16">
        <v>42</v>
      </c>
      <c r="B34" s="25"/>
      <c r="C34" s="75" t="s">
        <v>193</v>
      </c>
      <c r="D34" s="339"/>
      <c r="E34" s="82">
        <v>0</v>
      </c>
      <c r="F34" s="82">
        <v>0</v>
      </c>
      <c r="G34" s="82">
        <v>0</v>
      </c>
      <c r="H34" s="82">
        <v>0</v>
      </c>
      <c r="I34" s="82">
        <v>0</v>
      </c>
      <c r="J34" s="82">
        <v>0</v>
      </c>
      <c r="K34" s="82">
        <v>0</v>
      </c>
      <c r="L34" s="82">
        <v>0</v>
      </c>
      <c r="M34" s="82">
        <v>0</v>
      </c>
      <c r="N34" s="82">
        <v>0</v>
      </c>
      <c r="O34" s="82">
        <v>0</v>
      </c>
      <c r="P34" s="82">
        <v>0</v>
      </c>
      <c r="Q34" s="82">
        <v>0</v>
      </c>
      <c r="R34" s="82">
        <v>0</v>
      </c>
      <c r="S34" s="82">
        <v>0</v>
      </c>
      <c r="T34" s="82">
        <v>0</v>
      </c>
      <c r="U34" s="82">
        <v>0</v>
      </c>
      <c r="V34" s="82">
        <v>0</v>
      </c>
      <c r="W34" s="82">
        <v>0</v>
      </c>
      <c r="X34" s="82">
        <v>0</v>
      </c>
      <c r="Y34" s="82">
        <v>0</v>
      </c>
      <c r="Z34" s="82">
        <v>0</v>
      </c>
      <c r="AA34" s="82">
        <v>0</v>
      </c>
      <c r="AB34" s="82">
        <v>0</v>
      </c>
      <c r="AC34" s="82">
        <v>0</v>
      </c>
      <c r="AD34" s="82">
        <v>-9.0949470177292824E-12</v>
      </c>
      <c r="AE34" s="82">
        <v>0</v>
      </c>
      <c r="AF34" s="82">
        <v>0</v>
      </c>
      <c r="AG34" s="82">
        <v>0</v>
      </c>
      <c r="AH34" s="82">
        <v>0</v>
      </c>
      <c r="AJ34" s="83"/>
    </row>
    <row r="35" spans="1:36" s="85" customFormat="1" ht="12.75" customHeight="1">
      <c r="B35" s="71" t="s">
        <v>211</v>
      </c>
      <c r="C35" s="50" t="s">
        <v>564</v>
      </c>
      <c r="D35" s="78"/>
      <c r="E35" s="79">
        <v>76.598114999999993</v>
      </c>
      <c r="F35" s="79">
        <v>83.798321999999999</v>
      </c>
      <c r="G35" s="79">
        <v>86.166364999999999</v>
      </c>
      <c r="H35" s="79">
        <v>97.180607999999992</v>
      </c>
      <c r="I35" s="79">
        <v>107.401173</v>
      </c>
      <c r="J35" s="79">
        <v>120.73821700000001</v>
      </c>
      <c r="K35" s="79">
        <v>140.608993</v>
      </c>
      <c r="L35" s="79">
        <v>162.21454900000001</v>
      </c>
      <c r="M35" s="79">
        <v>180.15554200000003</v>
      </c>
      <c r="N35" s="79">
        <v>183.87401199999999</v>
      </c>
      <c r="O35" s="79">
        <v>198.17856899999998</v>
      </c>
      <c r="P35" s="79">
        <v>194.37408099999999</v>
      </c>
      <c r="Q35" s="79">
        <v>202.80859599999999</v>
      </c>
      <c r="R35" s="79">
        <v>200.659539</v>
      </c>
      <c r="S35" s="79">
        <v>235.241851</v>
      </c>
      <c r="T35" s="79">
        <v>220.07466300000002</v>
      </c>
      <c r="U35" s="79">
        <v>214.214471</v>
      </c>
      <c r="V35" s="79">
        <v>217.65623799999997</v>
      </c>
      <c r="W35" s="79">
        <v>201.32087699999997</v>
      </c>
      <c r="X35" s="79">
        <v>169.15221800000003</v>
      </c>
      <c r="Y35" s="79">
        <v>197.15419699999998</v>
      </c>
      <c r="Z35" s="79">
        <v>199.36588099999997</v>
      </c>
      <c r="AA35" s="79">
        <v>192.80733999999995</v>
      </c>
      <c r="AB35" s="79">
        <v>204.83986400000001</v>
      </c>
      <c r="AC35" s="79">
        <v>217.22412399999999</v>
      </c>
      <c r="AD35" s="79">
        <v>214.18279100000001</v>
      </c>
      <c r="AE35" s="79">
        <v>211.542023</v>
      </c>
      <c r="AF35" s="79">
        <v>193.57864799999999</v>
      </c>
      <c r="AG35" s="79">
        <v>322.42351400000001</v>
      </c>
      <c r="AH35" s="79">
        <v>319.37897899999996</v>
      </c>
      <c r="AJ35" s="50"/>
    </row>
    <row r="36" spans="1:36" ht="12.75" customHeight="1">
      <c r="A36" s="16">
        <v>50</v>
      </c>
      <c r="B36" s="25"/>
      <c r="C36" s="75" t="s">
        <v>19</v>
      </c>
      <c r="D36" s="341" t="s">
        <v>15</v>
      </c>
      <c r="E36" s="82">
        <v>3.0464000000000002</v>
      </c>
      <c r="F36" s="82">
        <v>4.7572000000000001</v>
      </c>
      <c r="G36" s="82">
        <v>2.0859999999999999</v>
      </c>
      <c r="H36" s="82">
        <v>3.0667</v>
      </c>
      <c r="I36" s="82">
        <v>1.4938</v>
      </c>
      <c r="J36" s="82">
        <v>0</v>
      </c>
      <c r="K36" s="82">
        <v>0</v>
      </c>
      <c r="L36" s="82">
        <v>0</v>
      </c>
      <c r="M36" s="82">
        <v>0</v>
      </c>
      <c r="N36" s="82">
        <v>0</v>
      </c>
      <c r="O36" s="82">
        <v>0</v>
      </c>
      <c r="P36" s="82">
        <v>0</v>
      </c>
      <c r="Q36" s="82">
        <v>0</v>
      </c>
      <c r="R36" s="82">
        <v>0</v>
      </c>
      <c r="S36" s="82">
        <v>0.186582</v>
      </c>
      <c r="T36" s="82">
        <v>0.68196000000000001</v>
      </c>
      <c r="U36" s="82">
        <v>2.2464360000000001</v>
      </c>
      <c r="V36" s="82">
        <v>2.5361880000000001</v>
      </c>
      <c r="W36" s="82">
        <v>2.3713919999999997</v>
      </c>
      <c r="X36" s="82">
        <v>1.172412</v>
      </c>
      <c r="Y36" s="82">
        <v>2.14866</v>
      </c>
      <c r="Z36" s="82">
        <v>1.9453320000000001</v>
      </c>
      <c r="AA36" s="82">
        <v>1.9249320000000001</v>
      </c>
      <c r="AB36" s="82">
        <v>1.221312</v>
      </c>
      <c r="AC36" s="82">
        <v>1.1453879999999999</v>
      </c>
      <c r="AD36" s="82">
        <v>0</v>
      </c>
      <c r="AE36" s="82">
        <v>0</v>
      </c>
      <c r="AF36" s="82">
        <v>0</v>
      </c>
      <c r="AG36" s="82">
        <v>0</v>
      </c>
      <c r="AH36" s="82">
        <v>0</v>
      </c>
      <c r="AJ36" s="88"/>
    </row>
    <row r="37" spans="1:36" ht="12.75" customHeight="1">
      <c r="A37" s="16">
        <v>51</v>
      </c>
      <c r="B37" s="25"/>
      <c r="C37" s="75" t="s">
        <v>17</v>
      </c>
      <c r="D37" s="341"/>
      <c r="E37" s="82">
        <v>56.433709999999998</v>
      </c>
      <c r="F37" s="82">
        <v>58.846940000000004</v>
      </c>
      <c r="G37" s="82">
        <v>62.811301</v>
      </c>
      <c r="H37" s="82">
        <v>69.559663999999998</v>
      </c>
      <c r="I37" s="82">
        <v>78.975227000000004</v>
      </c>
      <c r="J37" s="82">
        <v>91.622274000000004</v>
      </c>
      <c r="K37" s="82">
        <v>110.982569</v>
      </c>
      <c r="L37" s="82">
        <v>128.95291800000001</v>
      </c>
      <c r="M37" s="82">
        <v>116.64491000000001</v>
      </c>
      <c r="N37" s="82">
        <v>110.166793</v>
      </c>
      <c r="O37" s="82">
        <v>107.494934</v>
      </c>
      <c r="P37" s="82">
        <v>107.342771</v>
      </c>
      <c r="Q37" s="82">
        <v>107.68957399999999</v>
      </c>
      <c r="R37" s="82">
        <v>98.924408</v>
      </c>
      <c r="S37" s="82">
        <v>123.277624</v>
      </c>
      <c r="T37" s="82">
        <v>102.02002</v>
      </c>
      <c r="U37" s="82">
        <v>95.48380800000001</v>
      </c>
      <c r="V37" s="82">
        <v>95.601323999999991</v>
      </c>
      <c r="W37" s="82">
        <v>83.590575999999999</v>
      </c>
      <c r="X37" s="82">
        <v>61.238989000000004</v>
      </c>
      <c r="Y37" s="82">
        <v>69.429842999999991</v>
      </c>
      <c r="Z37" s="82">
        <v>65.665707999999995</v>
      </c>
      <c r="AA37" s="82">
        <v>60.208078999999998</v>
      </c>
      <c r="AB37" s="82">
        <v>53.147762</v>
      </c>
      <c r="AC37" s="82">
        <v>42.336897</v>
      </c>
      <c r="AD37" s="82">
        <v>32.830179999999999</v>
      </c>
      <c r="AE37" s="82">
        <v>29.432008999999997</v>
      </c>
      <c r="AF37" s="82">
        <v>27.180795999999997</v>
      </c>
      <c r="AG37" s="82">
        <v>35.347321999999998</v>
      </c>
      <c r="AH37" s="82">
        <v>39.444307999999999</v>
      </c>
      <c r="AJ37" s="88"/>
    </row>
    <row r="38" spans="1:36" ht="12.75" customHeight="1">
      <c r="A38" s="16">
        <v>52</v>
      </c>
      <c r="B38" s="25"/>
      <c r="C38" s="75" t="s">
        <v>18</v>
      </c>
      <c r="D38" s="341"/>
      <c r="E38" s="82">
        <v>0</v>
      </c>
      <c r="F38" s="82">
        <v>0</v>
      </c>
      <c r="G38" s="82">
        <v>0</v>
      </c>
      <c r="H38" s="82">
        <v>0</v>
      </c>
      <c r="I38" s="82">
        <v>0</v>
      </c>
      <c r="J38" s="82">
        <v>0</v>
      </c>
      <c r="K38" s="82">
        <v>0</v>
      </c>
      <c r="L38" s="82">
        <v>0</v>
      </c>
      <c r="M38" s="82">
        <v>0</v>
      </c>
      <c r="N38" s="82">
        <v>0</v>
      </c>
      <c r="O38" s="82">
        <v>3.0471999999999997</v>
      </c>
      <c r="P38" s="82">
        <v>3.7696000000000001</v>
      </c>
      <c r="Q38" s="82">
        <v>4.0991999999999997</v>
      </c>
      <c r="R38" s="82">
        <v>6.2411370000000002</v>
      </c>
      <c r="S38" s="82">
        <v>10.625978</v>
      </c>
      <c r="T38" s="82">
        <v>21.786928</v>
      </c>
      <c r="U38" s="82">
        <v>21.837947</v>
      </c>
      <c r="V38" s="82">
        <v>22.613958</v>
      </c>
      <c r="W38" s="82">
        <v>23.723265999999999</v>
      </c>
      <c r="X38" s="82">
        <v>22.329772999999999</v>
      </c>
      <c r="Y38" s="82">
        <v>28.107690999999999</v>
      </c>
      <c r="Z38" s="82">
        <v>35.015142999999995</v>
      </c>
      <c r="AA38" s="82">
        <v>33.939580999999997</v>
      </c>
      <c r="AB38" s="82">
        <v>48.401477</v>
      </c>
      <c r="AC38" s="82">
        <v>66.668453999999997</v>
      </c>
      <c r="AD38" s="82">
        <v>74.920945000000003</v>
      </c>
      <c r="AE38" s="82">
        <v>72.065722999999991</v>
      </c>
      <c r="AF38" s="82">
        <v>58.254771999999996</v>
      </c>
      <c r="AG38" s="82">
        <v>76.859717000000003</v>
      </c>
      <c r="AH38" s="82">
        <v>80.377110999999999</v>
      </c>
      <c r="AJ38" s="88"/>
    </row>
    <row r="39" spans="1:36" ht="12.75" customHeight="1">
      <c r="A39" s="16">
        <v>53</v>
      </c>
      <c r="B39" s="25"/>
      <c r="C39" s="75" t="s">
        <v>192</v>
      </c>
      <c r="D39" s="341"/>
      <c r="E39" s="82">
        <v>0</v>
      </c>
      <c r="F39" s="82">
        <v>0</v>
      </c>
      <c r="G39" s="82">
        <v>0</v>
      </c>
      <c r="H39" s="82">
        <v>0</v>
      </c>
      <c r="I39" s="82">
        <v>0</v>
      </c>
      <c r="J39" s="82">
        <v>0</v>
      </c>
      <c r="K39" s="82">
        <v>0</v>
      </c>
      <c r="L39" s="82">
        <v>0</v>
      </c>
      <c r="M39" s="82">
        <v>0</v>
      </c>
      <c r="N39" s="82">
        <v>0</v>
      </c>
      <c r="O39" s="82">
        <v>0</v>
      </c>
      <c r="P39" s="82">
        <v>0</v>
      </c>
      <c r="Q39" s="82">
        <v>0</v>
      </c>
      <c r="R39" s="82">
        <v>0</v>
      </c>
      <c r="S39" s="82">
        <v>0</v>
      </c>
      <c r="T39" s="82">
        <v>0</v>
      </c>
      <c r="U39" s="82">
        <v>0</v>
      </c>
      <c r="V39" s="82">
        <v>0</v>
      </c>
      <c r="W39" s="82">
        <v>0</v>
      </c>
      <c r="X39" s="82">
        <v>0</v>
      </c>
      <c r="Y39" s="82">
        <v>0</v>
      </c>
      <c r="Z39" s="82">
        <v>0</v>
      </c>
      <c r="AA39" s="82">
        <v>0</v>
      </c>
      <c r="AB39" s="82">
        <v>0</v>
      </c>
      <c r="AC39" s="82">
        <v>0</v>
      </c>
      <c r="AD39" s="82">
        <v>0</v>
      </c>
      <c r="AE39" s="82">
        <v>0</v>
      </c>
      <c r="AF39" s="82">
        <v>0</v>
      </c>
      <c r="AG39" s="82">
        <v>0</v>
      </c>
      <c r="AH39" s="82">
        <v>0</v>
      </c>
      <c r="AJ39" s="88"/>
    </row>
    <row r="40" spans="1:36" ht="12.75" customHeight="1">
      <c r="A40" s="16">
        <v>54</v>
      </c>
      <c r="B40" s="25"/>
      <c r="C40" s="75" t="s">
        <v>21</v>
      </c>
      <c r="D40" s="341"/>
      <c r="E40" s="82">
        <v>17.118005</v>
      </c>
      <c r="F40" s="82">
        <v>20.194182000000001</v>
      </c>
      <c r="G40" s="82">
        <v>21.269064</v>
      </c>
      <c r="H40" s="82">
        <v>24.554243999999997</v>
      </c>
      <c r="I40" s="82">
        <v>26.932145999999999</v>
      </c>
      <c r="J40" s="82">
        <v>29.115942999999998</v>
      </c>
      <c r="K40" s="82">
        <v>29.626424</v>
      </c>
      <c r="L40" s="82">
        <v>33.261631000000001</v>
      </c>
      <c r="M40" s="82">
        <v>63.510632000000001</v>
      </c>
      <c r="N40" s="82">
        <v>73.707218999999995</v>
      </c>
      <c r="O40" s="82">
        <v>87.636434999999992</v>
      </c>
      <c r="P40" s="82">
        <v>83.261710000000008</v>
      </c>
      <c r="Q40" s="82">
        <v>91.019822000000005</v>
      </c>
      <c r="R40" s="82">
        <v>95.493994000000001</v>
      </c>
      <c r="S40" s="82">
        <v>101.151667</v>
      </c>
      <c r="T40" s="82">
        <v>94.760209000000003</v>
      </c>
      <c r="U40" s="82">
        <v>93.327770999999998</v>
      </c>
      <c r="V40" s="82">
        <v>95.666577999999987</v>
      </c>
      <c r="W40" s="82">
        <v>91.473232999999993</v>
      </c>
      <c r="X40" s="82">
        <v>81.590767000000014</v>
      </c>
      <c r="Y40" s="82">
        <v>93.769773000000001</v>
      </c>
      <c r="Z40" s="82">
        <v>93.173584000000005</v>
      </c>
      <c r="AA40" s="82">
        <v>92.962206999999992</v>
      </c>
      <c r="AB40" s="82">
        <v>98.750517000000002</v>
      </c>
      <c r="AC40" s="82">
        <v>104.22113800000001</v>
      </c>
      <c r="AD40" s="82">
        <v>104.044545</v>
      </c>
      <c r="AE40" s="82">
        <v>107.638232</v>
      </c>
      <c r="AF40" s="82">
        <v>105.605571</v>
      </c>
      <c r="AG40" s="82">
        <v>204.50967600000001</v>
      </c>
      <c r="AH40" s="82">
        <v>194.390998</v>
      </c>
      <c r="AJ40" s="88"/>
    </row>
    <row r="41" spans="1:36" ht="12.75" customHeight="1">
      <c r="A41" s="16">
        <v>55</v>
      </c>
      <c r="B41" s="25"/>
      <c r="C41" s="75" t="s">
        <v>20</v>
      </c>
      <c r="D41" s="341"/>
      <c r="E41" s="82">
        <v>0</v>
      </c>
      <c r="F41" s="82">
        <v>0</v>
      </c>
      <c r="G41" s="82">
        <v>0</v>
      </c>
      <c r="H41" s="82">
        <v>0</v>
      </c>
      <c r="I41" s="82">
        <v>0</v>
      </c>
      <c r="J41" s="82">
        <v>0</v>
      </c>
      <c r="K41" s="82">
        <v>0</v>
      </c>
      <c r="L41" s="82">
        <v>0</v>
      </c>
      <c r="M41" s="82">
        <v>0</v>
      </c>
      <c r="N41" s="82">
        <v>0</v>
      </c>
      <c r="O41" s="82">
        <v>0</v>
      </c>
      <c r="P41" s="82">
        <v>0</v>
      </c>
      <c r="Q41" s="82">
        <v>0</v>
      </c>
      <c r="R41" s="82">
        <v>0</v>
      </c>
      <c r="S41" s="82">
        <v>0</v>
      </c>
      <c r="T41" s="82">
        <v>0.825546</v>
      </c>
      <c r="U41" s="82">
        <v>1.3185089999999999</v>
      </c>
      <c r="V41" s="82">
        <v>1.2381900000000001</v>
      </c>
      <c r="W41" s="82">
        <v>0.16241</v>
      </c>
      <c r="X41" s="82">
        <v>2.8202769999999999</v>
      </c>
      <c r="Y41" s="82">
        <v>3.6982300000000001</v>
      </c>
      <c r="Z41" s="82">
        <v>3.5661140000000002</v>
      </c>
      <c r="AA41" s="82">
        <v>3.7725410000000004</v>
      </c>
      <c r="AB41" s="82">
        <v>3.3187959999999999</v>
      </c>
      <c r="AC41" s="82">
        <v>2.8522469999999998</v>
      </c>
      <c r="AD41" s="82">
        <v>2.387121</v>
      </c>
      <c r="AE41" s="82">
        <v>2.4060590000000004</v>
      </c>
      <c r="AF41" s="82">
        <v>2.537509</v>
      </c>
      <c r="AG41" s="82">
        <v>5.7067990000000002</v>
      </c>
      <c r="AH41" s="82">
        <v>5.1665619999999999</v>
      </c>
      <c r="AJ41" s="88"/>
    </row>
    <row r="42" spans="1:36" ht="12.75" customHeight="1">
      <c r="A42" s="16">
        <v>56</v>
      </c>
      <c r="B42" s="25"/>
      <c r="C42" s="75" t="s">
        <v>193</v>
      </c>
      <c r="D42" s="341"/>
      <c r="E42" s="82">
        <v>0</v>
      </c>
      <c r="F42" s="82">
        <v>0</v>
      </c>
      <c r="G42" s="82">
        <v>0</v>
      </c>
      <c r="H42" s="82">
        <v>0</v>
      </c>
      <c r="I42" s="82">
        <v>0</v>
      </c>
      <c r="J42" s="82">
        <v>0</v>
      </c>
      <c r="K42" s="82">
        <v>0</v>
      </c>
      <c r="L42" s="82">
        <v>0</v>
      </c>
      <c r="M42" s="82">
        <v>0</v>
      </c>
      <c r="N42" s="82">
        <v>0</v>
      </c>
      <c r="O42" s="82">
        <v>0</v>
      </c>
      <c r="P42" s="82">
        <v>0</v>
      </c>
      <c r="Q42" s="82">
        <v>0</v>
      </c>
      <c r="R42" s="82">
        <v>0</v>
      </c>
      <c r="S42" s="82">
        <v>0</v>
      </c>
      <c r="T42" s="82">
        <v>0</v>
      </c>
      <c r="U42" s="82">
        <v>0</v>
      </c>
      <c r="V42" s="82">
        <v>0</v>
      </c>
      <c r="W42" s="82">
        <v>0</v>
      </c>
      <c r="X42" s="82">
        <v>0</v>
      </c>
      <c r="Y42" s="82">
        <v>0</v>
      </c>
      <c r="Z42" s="82">
        <v>0</v>
      </c>
      <c r="AA42" s="82">
        <v>0</v>
      </c>
      <c r="AB42" s="82">
        <v>0</v>
      </c>
      <c r="AC42" s="82">
        <v>0</v>
      </c>
      <c r="AD42" s="82">
        <v>0</v>
      </c>
      <c r="AE42" s="82">
        <v>0</v>
      </c>
      <c r="AF42" s="82">
        <v>0</v>
      </c>
      <c r="AG42" s="82">
        <v>0</v>
      </c>
      <c r="AH42" s="82">
        <v>0</v>
      </c>
      <c r="AJ42" s="88"/>
    </row>
    <row r="43" spans="1:36" s="54" customFormat="1" ht="12.75" customHeight="1">
      <c r="A43" s="49"/>
      <c r="B43" s="71" t="s">
        <v>212</v>
      </c>
      <c r="C43" s="50" t="s">
        <v>194</v>
      </c>
      <c r="D43" s="78"/>
      <c r="E43" s="79">
        <v>2834.4225740000002</v>
      </c>
      <c r="F43" s="79">
        <v>2962.205794</v>
      </c>
      <c r="G43" s="79">
        <v>2963.0871190000003</v>
      </c>
      <c r="H43" s="79">
        <v>3039.1315439999998</v>
      </c>
      <c r="I43" s="79">
        <v>3108.1930069999999</v>
      </c>
      <c r="J43" s="79">
        <v>3106.625685</v>
      </c>
      <c r="K43" s="79">
        <v>3044.351275</v>
      </c>
      <c r="L43" s="79">
        <v>2914.493911</v>
      </c>
      <c r="M43" s="79">
        <v>2761.4407459999998</v>
      </c>
      <c r="N43" s="79">
        <v>2548.2484390000004</v>
      </c>
      <c r="O43" s="79">
        <v>2505.048851</v>
      </c>
      <c r="P43" s="79">
        <v>2357.4086730000004</v>
      </c>
      <c r="Q43" s="79">
        <v>2617.166068</v>
      </c>
      <c r="R43" s="79">
        <v>2677.1022919999996</v>
      </c>
      <c r="S43" s="79">
        <v>2821.8960360000001</v>
      </c>
      <c r="T43" s="79">
        <v>2803.136156</v>
      </c>
      <c r="U43" s="79">
        <v>2843.43334</v>
      </c>
      <c r="V43" s="79">
        <v>2700.043576</v>
      </c>
      <c r="W43" s="79">
        <v>2559.8857700000003</v>
      </c>
      <c r="X43" s="79">
        <v>2263.8426129999998</v>
      </c>
      <c r="Y43" s="79">
        <v>2370.7726859999998</v>
      </c>
      <c r="Z43" s="79">
        <v>2750.2421679999998</v>
      </c>
      <c r="AA43" s="79">
        <v>2648.0491870000001</v>
      </c>
      <c r="AB43" s="79">
        <v>2699.801809</v>
      </c>
      <c r="AC43" s="79">
        <v>2389.1744840000001</v>
      </c>
      <c r="AD43" s="79">
        <v>2357.3004199999996</v>
      </c>
      <c r="AE43" s="79">
        <v>2193.0160879999999</v>
      </c>
      <c r="AF43" s="79">
        <v>2066.1420499999999</v>
      </c>
      <c r="AG43" s="79">
        <v>1887.3291384000001</v>
      </c>
      <c r="AH43" s="79">
        <v>1912.6345210000002</v>
      </c>
      <c r="AJ43" s="81"/>
    </row>
    <row r="44" spans="1:36" ht="12.75" customHeight="1">
      <c r="A44" s="73">
        <v>1</v>
      </c>
      <c r="B44" s="25"/>
      <c r="C44" s="75" t="s">
        <v>19</v>
      </c>
      <c r="D44" s="339" t="s">
        <v>15</v>
      </c>
      <c r="E44" s="82">
        <v>1719.7141489999999</v>
      </c>
      <c r="F44" s="82">
        <v>1825.0206839999998</v>
      </c>
      <c r="G44" s="82">
        <v>1725.5899220000001</v>
      </c>
      <c r="H44" s="82">
        <v>1672.222315</v>
      </c>
      <c r="I44" s="82">
        <v>1683.35229</v>
      </c>
      <c r="J44" s="82">
        <v>1701.8457890000002</v>
      </c>
      <c r="K44" s="82">
        <v>1739.5932029999999</v>
      </c>
      <c r="L44" s="82">
        <v>1664.810191</v>
      </c>
      <c r="M44" s="82">
        <v>1542.8653789999998</v>
      </c>
      <c r="N44" s="82">
        <v>1384.0421180000001</v>
      </c>
      <c r="O44" s="82">
        <v>1356.776871</v>
      </c>
      <c r="P44" s="82">
        <v>1401.9032960000002</v>
      </c>
      <c r="Q44" s="82">
        <v>1667.255776</v>
      </c>
      <c r="R44" s="82">
        <v>1721.4802560000001</v>
      </c>
      <c r="S44" s="82">
        <v>1759.26476</v>
      </c>
      <c r="T44" s="82">
        <v>1740.0065160000001</v>
      </c>
      <c r="U44" s="82">
        <v>1761.6021000000001</v>
      </c>
      <c r="V44" s="82">
        <v>1643.51233</v>
      </c>
      <c r="W44" s="82">
        <v>1589.0415360000002</v>
      </c>
      <c r="X44" s="82">
        <v>1452.1814859999999</v>
      </c>
      <c r="Y44" s="82">
        <v>1468.924031</v>
      </c>
      <c r="Z44" s="82">
        <v>1768.5108359999999</v>
      </c>
      <c r="AA44" s="82">
        <v>1700.5534010000001</v>
      </c>
      <c r="AB44" s="82">
        <v>1728.777384</v>
      </c>
      <c r="AC44" s="82">
        <v>1444.716868</v>
      </c>
      <c r="AD44" s="82">
        <v>1445.6230959999998</v>
      </c>
      <c r="AE44" s="82">
        <v>1330.817783</v>
      </c>
      <c r="AF44" s="82">
        <v>1206.718588</v>
      </c>
      <c r="AG44" s="82">
        <v>919.23945600000002</v>
      </c>
      <c r="AH44" s="82">
        <v>965.34044799999992</v>
      </c>
      <c r="AJ44" s="83"/>
    </row>
    <row r="45" spans="1:36" ht="12.75" customHeight="1">
      <c r="A45" s="73">
        <v>2</v>
      </c>
      <c r="B45" s="25"/>
      <c r="C45" s="75" t="s">
        <v>17</v>
      </c>
      <c r="D45" s="339"/>
      <c r="E45" s="82">
        <v>667.71646599999997</v>
      </c>
      <c r="F45" s="82">
        <v>604.81660699999998</v>
      </c>
      <c r="G45" s="82">
        <v>653.82265800000005</v>
      </c>
      <c r="H45" s="82">
        <v>711.91554500000007</v>
      </c>
      <c r="I45" s="82">
        <v>718.48912899999993</v>
      </c>
      <c r="J45" s="82">
        <v>717.75506299999995</v>
      </c>
      <c r="K45" s="82">
        <v>653.42925200000002</v>
      </c>
      <c r="L45" s="82">
        <v>610.20652500000006</v>
      </c>
      <c r="M45" s="82">
        <v>601.59604000000002</v>
      </c>
      <c r="N45" s="82">
        <v>587.29004700000007</v>
      </c>
      <c r="O45" s="82">
        <v>574.90310999999997</v>
      </c>
      <c r="P45" s="82">
        <v>422.31802600000003</v>
      </c>
      <c r="Q45" s="82">
        <v>420.18073800000002</v>
      </c>
      <c r="R45" s="82">
        <v>408.78874999999999</v>
      </c>
      <c r="S45" s="82">
        <v>463.23063299999995</v>
      </c>
      <c r="T45" s="82">
        <v>431.333214</v>
      </c>
      <c r="U45" s="82">
        <v>415.41559799999999</v>
      </c>
      <c r="V45" s="82">
        <v>393.05870199999998</v>
      </c>
      <c r="W45" s="82">
        <v>354.74691100000001</v>
      </c>
      <c r="X45" s="82">
        <v>288.96484100000004</v>
      </c>
      <c r="Y45" s="82">
        <v>312.68735600000002</v>
      </c>
      <c r="Z45" s="82">
        <v>293.18294600000002</v>
      </c>
      <c r="AA45" s="82">
        <v>253.27195399999999</v>
      </c>
      <c r="AB45" s="82">
        <v>250.10995</v>
      </c>
      <c r="AC45" s="82">
        <v>221.166404</v>
      </c>
      <c r="AD45" s="82">
        <v>209.37361100000001</v>
      </c>
      <c r="AE45" s="82">
        <v>196.36600000000001</v>
      </c>
      <c r="AF45" s="82">
        <v>194.35627600000001</v>
      </c>
      <c r="AG45" s="82">
        <v>244.95853839999998</v>
      </c>
      <c r="AH45" s="82">
        <v>225.68073000000001</v>
      </c>
      <c r="AJ45" s="83"/>
    </row>
    <row r="46" spans="1:36" ht="12.75" customHeight="1">
      <c r="A46" s="73">
        <v>3</v>
      </c>
      <c r="B46" s="25"/>
      <c r="C46" s="75" t="s">
        <v>18</v>
      </c>
      <c r="D46" s="339"/>
      <c r="E46" s="82">
        <v>132.28839000000002</v>
      </c>
      <c r="F46" s="82">
        <v>202.22560000000001</v>
      </c>
      <c r="G46" s="82">
        <v>219.4256</v>
      </c>
      <c r="H46" s="82">
        <v>253.94560000000001</v>
      </c>
      <c r="I46" s="82">
        <v>293.47679999999997</v>
      </c>
      <c r="J46" s="82">
        <v>277.94349999999997</v>
      </c>
      <c r="K46" s="82">
        <v>258.93279999999999</v>
      </c>
      <c r="L46" s="82">
        <v>248.00529999999998</v>
      </c>
      <c r="M46" s="82">
        <v>235.40020000000001</v>
      </c>
      <c r="N46" s="82">
        <v>207.27209999999999</v>
      </c>
      <c r="O46" s="82">
        <v>213.9033</v>
      </c>
      <c r="P46" s="82">
        <v>188.81539999999998</v>
      </c>
      <c r="Q46" s="82">
        <v>175.9931</v>
      </c>
      <c r="R46" s="82">
        <v>188.46638799999999</v>
      </c>
      <c r="S46" s="82">
        <v>210.35056299999999</v>
      </c>
      <c r="T46" s="82">
        <v>209.54568700000002</v>
      </c>
      <c r="U46" s="82">
        <v>217.80300700000001</v>
      </c>
      <c r="V46" s="82">
        <v>212.77899500000001</v>
      </c>
      <c r="W46" s="82">
        <v>181.96659500000001</v>
      </c>
      <c r="X46" s="82">
        <v>133.00106700000001</v>
      </c>
      <c r="Y46" s="82">
        <v>151.241119</v>
      </c>
      <c r="Z46" s="82">
        <v>198.669769</v>
      </c>
      <c r="AA46" s="82">
        <v>218.27705499999999</v>
      </c>
      <c r="AB46" s="82">
        <v>226.55250700000002</v>
      </c>
      <c r="AC46" s="82">
        <v>229.42128599999998</v>
      </c>
      <c r="AD46" s="82">
        <v>224.06835899999999</v>
      </c>
      <c r="AE46" s="82">
        <v>206.95838899999998</v>
      </c>
      <c r="AF46" s="82">
        <v>205.34593599999999</v>
      </c>
      <c r="AG46" s="82">
        <v>227.48705100000001</v>
      </c>
      <c r="AH46" s="82">
        <v>226.87100599999999</v>
      </c>
      <c r="AJ46" s="83"/>
    </row>
    <row r="47" spans="1:36" ht="12.75" customHeight="1">
      <c r="A47" s="73">
        <v>4</v>
      </c>
      <c r="B47" s="25"/>
      <c r="C47" s="75" t="s">
        <v>192</v>
      </c>
      <c r="D47" s="339"/>
      <c r="E47" s="82">
        <v>0</v>
      </c>
      <c r="F47" s="82">
        <v>0</v>
      </c>
      <c r="G47" s="82">
        <v>0</v>
      </c>
      <c r="H47" s="82">
        <v>0</v>
      </c>
      <c r="I47" s="82">
        <v>0</v>
      </c>
      <c r="J47" s="82">
        <v>0</v>
      </c>
      <c r="K47" s="82">
        <v>0</v>
      </c>
      <c r="L47" s="82">
        <v>0</v>
      </c>
      <c r="M47" s="82">
        <v>0</v>
      </c>
      <c r="N47" s="82">
        <v>0</v>
      </c>
      <c r="O47" s="82">
        <v>0</v>
      </c>
      <c r="P47" s="82">
        <v>0</v>
      </c>
      <c r="Q47" s="82">
        <v>0</v>
      </c>
      <c r="R47" s="82">
        <v>0</v>
      </c>
      <c r="S47" s="82">
        <v>0</v>
      </c>
      <c r="T47" s="82">
        <v>0</v>
      </c>
      <c r="U47" s="82">
        <v>0</v>
      </c>
      <c r="V47" s="82">
        <v>0</v>
      </c>
      <c r="W47" s="82">
        <v>0</v>
      </c>
      <c r="X47" s="82">
        <v>0</v>
      </c>
      <c r="Y47" s="82">
        <v>0</v>
      </c>
      <c r="Z47" s="82">
        <v>0</v>
      </c>
      <c r="AA47" s="82">
        <v>0</v>
      </c>
      <c r="AB47" s="82">
        <v>0</v>
      </c>
      <c r="AC47" s="82">
        <v>0</v>
      </c>
      <c r="AD47" s="82">
        <v>0</v>
      </c>
      <c r="AE47" s="82">
        <v>0</v>
      </c>
      <c r="AF47" s="82">
        <v>0</v>
      </c>
      <c r="AG47" s="82">
        <v>0</v>
      </c>
      <c r="AH47" s="82">
        <v>0</v>
      </c>
      <c r="AJ47" s="83"/>
    </row>
    <row r="48" spans="1:36" ht="12.75" customHeight="1">
      <c r="A48" s="73">
        <v>5</v>
      </c>
      <c r="B48" s="25"/>
      <c r="C48" s="75" t="s">
        <v>21</v>
      </c>
      <c r="D48" s="339"/>
      <c r="E48" s="82">
        <v>314.70356900000002</v>
      </c>
      <c r="F48" s="82">
        <v>330.14290299999999</v>
      </c>
      <c r="G48" s="82">
        <v>364.24893900000001</v>
      </c>
      <c r="H48" s="82">
        <v>401.04808399999996</v>
      </c>
      <c r="I48" s="82">
        <v>412.87478800000002</v>
      </c>
      <c r="J48" s="82">
        <v>409.08133299999997</v>
      </c>
      <c r="K48" s="82">
        <v>392.39602000000002</v>
      </c>
      <c r="L48" s="82">
        <v>391.47189500000002</v>
      </c>
      <c r="M48" s="82">
        <v>381.57912699999997</v>
      </c>
      <c r="N48" s="82">
        <v>369.64417400000002</v>
      </c>
      <c r="O48" s="82">
        <v>359.46557000000001</v>
      </c>
      <c r="P48" s="82">
        <v>344.37195100000002</v>
      </c>
      <c r="Q48" s="82">
        <v>353.73645400000004</v>
      </c>
      <c r="R48" s="82">
        <v>358.36689799999999</v>
      </c>
      <c r="S48" s="82">
        <v>389.05008000000004</v>
      </c>
      <c r="T48" s="82">
        <v>422.25073900000001</v>
      </c>
      <c r="U48" s="82">
        <v>448.61263500000001</v>
      </c>
      <c r="V48" s="82">
        <v>450.69354900000002</v>
      </c>
      <c r="W48" s="82">
        <v>434.13072799999998</v>
      </c>
      <c r="X48" s="82">
        <v>389.69521900000001</v>
      </c>
      <c r="Y48" s="82">
        <v>437.92018000000002</v>
      </c>
      <c r="Z48" s="82">
        <v>489.87861700000002</v>
      </c>
      <c r="AA48" s="82">
        <v>475.946777</v>
      </c>
      <c r="AB48" s="82">
        <v>494.36196799999999</v>
      </c>
      <c r="AC48" s="82">
        <v>493.86992599999996</v>
      </c>
      <c r="AD48" s="82">
        <v>478.23535399999997</v>
      </c>
      <c r="AE48" s="82">
        <v>458.87391600000001</v>
      </c>
      <c r="AF48" s="82">
        <v>459.72125</v>
      </c>
      <c r="AG48" s="82">
        <v>495.643417</v>
      </c>
      <c r="AH48" s="82">
        <v>494.74097999999998</v>
      </c>
      <c r="AJ48" s="83"/>
    </row>
    <row r="49" spans="1:36" ht="12.75" customHeight="1">
      <c r="A49" s="73">
        <v>6</v>
      </c>
      <c r="B49" s="25"/>
      <c r="C49" s="75" t="s">
        <v>20</v>
      </c>
      <c r="D49" s="339"/>
      <c r="E49" s="82">
        <v>0</v>
      </c>
      <c r="F49" s="82">
        <v>0</v>
      </c>
      <c r="G49" s="82">
        <v>0</v>
      </c>
      <c r="H49" s="82">
        <v>0</v>
      </c>
      <c r="I49" s="82">
        <v>0</v>
      </c>
      <c r="J49" s="82">
        <v>0</v>
      </c>
      <c r="K49" s="82">
        <v>0</v>
      </c>
      <c r="L49" s="82">
        <v>0</v>
      </c>
      <c r="M49" s="82">
        <v>0</v>
      </c>
      <c r="N49" s="82">
        <v>0</v>
      </c>
      <c r="O49" s="82">
        <v>0</v>
      </c>
      <c r="P49" s="82">
        <v>0</v>
      </c>
      <c r="Q49" s="82">
        <v>0</v>
      </c>
      <c r="R49" s="82">
        <v>0</v>
      </c>
      <c r="S49" s="82">
        <v>0</v>
      </c>
      <c r="T49" s="82">
        <v>0</v>
      </c>
      <c r="U49" s="82">
        <v>0</v>
      </c>
      <c r="V49" s="82">
        <v>0</v>
      </c>
      <c r="W49" s="82">
        <v>0</v>
      </c>
      <c r="X49" s="82">
        <v>0</v>
      </c>
      <c r="Y49" s="82">
        <v>0</v>
      </c>
      <c r="Z49" s="82">
        <v>0</v>
      </c>
      <c r="AA49" s="82">
        <v>0</v>
      </c>
      <c r="AB49" s="82">
        <v>0</v>
      </c>
      <c r="AC49" s="82">
        <v>0</v>
      </c>
      <c r="AD49" s="82">
        <v>0</v>
      </c>
      <c r="AE49" s="82">
        <v>0</v>
      </c>
      <c r="AF49" s="82">
        <v>0</v>
      </c>
      <c r="AG49" s="82">
        <v>6.7600000000000006E-4</v>
      </c>
      <c r="AH49" s="82">
        <v>1.3569999999999999E-3</v>
      </c>
      <c r="AJ49" s="83"/>
    </row>
    <row r="50" spans="1:36" ht="12.75" customHeight="1">
      <c r="A50" s="73">
        <v>7</v>
      </c>
      <c r="B50" s="25"/>
      <c r="C50" s="75" t="s">
        <v>193</v>
      </c>
      <c r="D50" s="339"/>
      <c r="E50" s="82">
        <v>0</v>
      </c>
      <c r="F50" s="82">
        <v>0</v>
      </c>
      <c r="G50" s="82">
        <v>0</v>
      </c>
      <c r="H50" s="82">
        <v>0</v>
      </c>
      <c r="I50" s="82">
        <v>0</v>
      </c>
      <c r="J50" s="82">
        <v>0</v>
      </c>
      <c r="K50" s="82">
        <v>0</v>
      </c>
      <c r="L50" s="82">
        <v>0</v>
      </c>
      <c r="M50" s="82">
        <v>0</v>
      </c>
      <c r="N50" s="82">
        <v>0</v>
      </c>
      <c r="O50" s="82">
        <v>0</v>
      </c>
      <c r="P50" s="82">
        <v>0</v>
      </c>
      <c r="Q50" s="82">
        <v>0</v>
      </c>
      <c r="R50" s="82">
        <v>0</v>
      </c>
      <c r="S50" s="82">
        <v>0</v>
      </c>
      <c r="T50" s="82">
        <v>0</v>
      </c>
      <c r="U50" s="82">
        <v>0</v>
      </c>
      <c r="V50" s="82">
        <v>0</v>
      </c>
      <c r="W50" s="82">
        <v>0</v>
      </c>
      <c r="X50" s="82">
        <v>0</v>
      </c>
      <c r="Y50" s="82">
        <v>0</v>
      </c>
      <c r="Z50" s="82">
        <v>0</v>
      </c>
      <c r="AA50" s="82">
        <v>0</v>
      </c>
      <c r="AB50" s="82">
        <v>0</v>
      </c>
      <c r="AC50" s="82">
        <v>0</v>
      </c>
      <c r="AD50" s="82">
        <v>0</v>
      </c>
      <c r="AE50" s="82">
        <v>0</v>
      </c>
      <c r="AF50" s="82">
        <v>0</v>
      </c>
      <c r="AG50" s="82">
        <v>0</v>
      </c>
      <c r="AH50" s="82">
        <v>0</v>
      </c>
      <c r="AJ50" s="83"/>
    </row>
    <row r="51" spans="1:36" s="85" customFormat="1" ht="12.75" customHeight="1">
      <c r="A51" s="84"/>
      <c r="B51" s="71" t="s">
        <v>195</v>
      </c>
      <c r="C51" s="50" t="s">
        <v>196</v>
      </c>
      <c r="D51" s="78"/>
      <c r="E51" s="79">
        <v>139.339204</v>
      </c>
      <c r="F51" s="79">
        <v>153.59940399999999</v>
      </c>
      <c r="G51" s="79">
        <v>158.15715500000002</v>
      </c>
      <c r="H51" s="79">
        <v>160.42743400000001</v>
      </c>
      <c r="I51" s="79">
        <v>168.53895300000002</v>
      </c>
      <c r="J51" s="79">
        <v>176.41965299999998</v>
      </c>
      <c r="K51" s="79">
        <v>173.862686</v>
      </c>
      <c r="L51" s="79">
        <v>183.02797699999999</v>
      </c>
      <c r="M51" s="79">
        <v>183.95750800000002</v>
      </c>
      <c r="N51" s="79">
        <v>195.07018799999997</v>
      </c>
      <c r="O51" s="79">
        <v>234.024418</v>
      </c>
      <c r="P51" s="79">
        <v>219.73052799999999</v>
      </c>
      <c r="Q51" s="79">
        <v>423.37760799999995</v>
      </c>
      <c r="R51" s="79">
        <v>223.19599800000003</v>
      </c>
      <c r="S51" s="79">
        <v>239.73104899999998</v>
      </c>
      <c r="T51" s="79">
        <v>247.558042</v>
      </c>
      <c r="U51" s="79">
        <v>239.32467600000001</v>
      </c>
      <c r="V51" s="79">
        <v>249.04490899999999</v>
      </c>
      <c r="W51" s="79">
        <v>240.71777799999998</v>
      </c>
      <c r="X51" s="79">
        <v>218.05095700000001</v>
      </c>
      <c r="Y51" s="79">
        <v>251.009657</v>
      </c>
      <c r="Z51" s="79">
        <v>260.80784399999999</v>
      </c>
      <c r="AA51" s="79">
        <v>262.14700799999997</v>
      </c>
      <c r="AB51" s="79">
        <v>266.75675999999999</v>
      </c>
      <c r="AC51" s="79">
        <v>280.88278700000001</v>
      </c>
      <c r="AD51" s="79">
        <v>273.26564200000001</v>
      </c>
      <c r="AE51" s="79">
        <v>275.258869</v>
      </c>
      <c r="AF51" s="79">
        <v>282.00438299999996</v>
      </c>
      <c r="AG51" s="79">
        <v>308.14928000000003</v>
      </c>
      <c r="AH51" s="79">
        <v>304.53047000000004</v>
      </c>
      <c r="AJ51" s="50"/>
    </row>
    <row r="52" spans="1:36" ht="12.75" customHeight="1">
      <c r="A52" s="73">
        <v>8</v>
      </c>
      <c r="B52" s="25"/>
      <c r="C52" s="75" t="s">
        <v>19</v>
      </c>
      <c r="D52" s="339" t="s">
        <v>15</v>
      </c>
      <c r="E52" s="82">
        <v>0.14419999999999999</v>
      </c>
      <c r="F52" s="82">
        <v>0</v>
      </c>
      <c r="G52" s="82">
        <v>0</v>
      </c>
      <c r="H52" s="82">
        <v>0</v>
      </c>
      <c r="I52" s="82">
        <v>0</v>
      </c>
      <c r="J52" s="82">
        <v>0</v>
      </c>
      <c r="K52" s="82">
        <v>0</v>
      </c>
      <c r="L52" s="82">
        <v>0</v>
      </c>
      <c r="M52" s="82">
        <v>0</v>
      </c>
      <c r="N52" s="82">
        <v>0</v>
      </c>
      <c r="O52" s="82">
        <v>0</v>
      </c>
      <c r="P52" s="82">
        <v>0</v>
      </c>
      <c r="Q52" s="82">
        <v>0</v>
      </c>
      <c r="R52" s="82">
        <v>0</v>
      </c>
      <c r="S52" s="82">
        <v>0</v>
      </c>
      <c r="T52" s="82">
        <v>0</v>
      </c>
      <c r="U52" s="82">
        <v>0</v>
      </c>
      <c r="V52" s="82">
        <v>0</v>
      </c>
      <c r="W52" s="82">
        <v>0</v>
      </c>
      <c r="X52" s="82">
        <v>0</v>
      </c>
      <c r="Y52" s="82">
        <v>0</v>
      </c>
      <c r="Z52" s="82">
        <v>0</v>
      </c>
      <c r="AA52" s="82">
        <v>0</v>
      </c>
      <c r="AB52" s="82">
        <v>0</v>
      </c>
      <c r="AC52" s="82">
        <v>0</v>
      </c>
      <c r="AD52" s="82">
        <v>0</v>
      </c>
      <c r="AE52" s="82">
        <v>0</v>
      </c>
      <c r="AF52" s="82">
        <v>0</v>
      </c>
      <c r="AG52" s="82">
        <v>0</v>
      </c>
      <c r="AH52" s="82">
        <v>0</v>
      </c>
      <c r="AJ52" s="83"/>
    </row>
    <row r="53" spans="1:36" ht="12.75" customHeight="1">
      <c r="A53" s="73">
        <v>9</v>
      </c>
      <c r="B53" s="25"/>
      <c r="C53" s="75" t="s">
        <v>17</v>
      </c>
      <c r="D53" s="339"/>
      <c r="E53" s="82">
        <v>57.893766999999997</v>
      </c>
      <c r="F53" s="82">
        <v>63.465240000000001</v>
      </c>
      <c r="G53" s="82">
        <v>60.793272999999999</v>
      </c>
      <c r="H53" s="82">
        <v>60.016373000000002</v>
      </c>
      <c r="I53" s="82">
        <v>61.857534000000001</v>
      </c>
      <c r="J53" s="82">
        <v>62.723828999999995</v>
      </c>
      <c r="K53" s="82">
        <v>57.841052000000005</v>
      </c>
      <c r="L53" s="82">
        <v>61.164639000000001</v>
      </c>
      <c r="M53" s="82">
        <v>57.126836000000004</v>
      </c>
      <c r="N53" s="82">
        <v>60.017146999999994</v>
      </c>
      <c r="O53" s="82">
        <v>57.489017999999994</v>
      </c>
      <c r="P53" s="82">
        <v>45.791781999999998</v>
      </c>
      <c r="Q53" s="82">
        <v>100.720314</v>
      </c>
      <c r="R53" s="82">
        <v>43.889201</v>
      </c>
      <c r="S53" s="82">
        <v>46.310921999999998</v>
      </c>
      <c r="T53" s="82">
        <v>44.045741999999997</v>
      </c>
      <c r="U53" s="82">
        <v>39.217292</v>
      </c>
      <c r="V53" s="82">
        <v>36.780809999999995</v>
      </c>
      <c r="W53" s="82">
        <v>34.490860999999995</v>
      </c>
      <c r="X53" s="82">
        <v>31.676034999999999</v>
      </c>
      <c r="Y53" s="82">
        <v>36.482393999999999</v>
      </c>
      <c r="Z53" s="82">
        <v>34.826610000000002</v>
      </c>
      <c r="AA53" s="82">
        <v>35.337358000000002</v>
      </c>
      <c r="AB53" s="82">
        <v>31.560191</v>
      </c>
      <c r="AC53" s="82">
        <v>32.352927000000001</v>
      </c>
      <c r="AD53" s="82">
        <v>28.229875</v>
      </c>
      <c r="AE53" s="82">
        <v>27.336656999999999</v>
      </c>
      <c r="AF53" s="82">
        <v>27.487441999999998</v>
      </c>
      <c r="AG53" s="82">
        <v>24.380690999999999</v>
      </c>
      <c r="AH53" s="82">
        <v>22.912759999999999</v>
      </c>
      <c r="AJ53" s="83"/>
    </row>
    <row r="54" spans="1:36" ht="12.75" customHeight="1">
      <c r="A54" s="73">
        <v>10</v>
      </c>
      <c r="B54" s="25"/>
      <c r="C54" s="75" t="s">
        <v>18</v>
      </c>
      <c r="D54" s="339"/>
      <c r="E54" s="82">
        <v>0</v>
      </c>
      <c r="F54" s="82">
        <v>1.7999999999999999E-2</v>
      </c>
      <c r="G54" s="82">
        <v>0.28710000000000002</v>
      </c>
      <c r="H54" s="82">
        <v>0.2079</v>
      </c>
      <c r="I54" s="82">
        <v>0.1278</v>
      </c>
      <c r="J54" s="82">
        <v>0.70469999999999999</v>
      </c>
      <c r="K54" s="82">
        <v>1.2185999999999999</v>
      </c>
      <c r="L54" s="82">
        <v>1.5227999999999999</v>
      </c>
      <c r="M54" s="82">
        <v>1.8774000000000002</v>
      </c>
      <c r="N54" s="82">
        <v>7.1063999999999998</v>
      </c>
      <c r="O54" s="82">
        <v>27.441200000000002</v>
      </c>
      <c r="P54" s="82">
        <v>31.610199999999999</v>
      </c>
      <c r="Q54" s="82">
        <v>170.09399999999999</v>
      </c>
      <c r="R54" s="82">
        <v>17.647819999999999</v>
      </c>
      <c r="S54" s="82">
        <v>14.291283999999999</v>
      </c>
      <c r="T54" s="82">
        <v>17.755264</v>
      </c>
      <c r="U54" s="82">
        <v>14.673563</v>
      </c>
      <c r="V54" s="82">
        <v>17.504148000000001</v>
      </c>
      <c r="W54" s="82">
        <v>14.957495000000002</v>
      </c>
      <c r="X54" s="82">
        <v>14.996264999999999</v>
      </c>
      <c r="Y54" s="82">
        <v>19.322837</v>
      </c>
      <c r="Z54" s="82">
        <v>25.957888999999998</v>
      </c>
      <c r="AA54" s="82">
        <v>27.186456999999997</v>
      </c>
      <c r="AB54" s="82">
        <v>30.034291</v>
      </c>
      <c r="AC54" s="82">
        <v>33.583476000000005</v>
      </c>
      <c r="AD54" s="82">
        <v>31.627274</v>
      </c>
      <c r="AE54" s="82">
        <v>32.794254000000002</v>
      </c>
      <c r="AF54" s="82">
        <v>34.483438999999997</v>
      </c>
      <c r="AG54" s="82">
        <v>37.623168</v>
      </c>
      <c r="AH54" s="82">
        <v>36.193286000000001</v>
      </c>
      <c r="AJ54" s="83"/>
    </row>
    <row r="55" spans="1:36" ht="12.75" customHeight="1">
      <c r="A55" s="73">
        <v>11</v>
      </c>
      <c r="B55" s="25"/>
      <c r="C55" s="75" t="s">
        <v>192</v>
      </c>
      <c r="D55" s="339"/>
      <c r="E55" s="82">
        <v>0</v>
      </c>
      <c r="F55" s="82">
        <v>0</v>
      </c>
      <c r="G55" s="82">
        <v>0</v>
      </c>
      <c r="H55" s="82">
        <v>0</v>
      </c>
      <c r="I55" s="82">
        <v>0</v>
      </c>
      <c r="J55" s="82">
        <v>0</v>
      </c>
      <c r="K55" s="82">
        <v>0</v>
      </c>
      <c r="L55" s="82">
        <v>0</v>
      </c>
      <c r="M55" s="82">
        <v>0</v>
      </c>
      <c r="N55" s="82">
        <v>0</v>
      </c>
      <c r="O55" s="82">
        <v>0</v>
      </c>
      <c r="P55" s="82">
        <v>0</v>
      </c>
      <c r="Q55" s="82">
        <v>0</v>
      </c>
      <c r="R55" s="82">
        <v>0</v>
      </c>
      <c r="S55" s="82">
        <v>0</v>
      </c>
      <c r="T55" s="82">
        <v>0</v>
      </c>
      <c r="U55" s="82">
        <v>0</v>
      </c>
      <c r="V55" s="82">
        <v>0</v>
      </c>
      <c r="W55" s="82">
        <v>0</v>
      </c>
      <c r="X55" s="82">
        <v>0</v>
      </c>
      <c r="Y55" s="82">
        <v>0</v>
      </c>
      <c r="Z55" s="82">
        <v>0</v>
      </c>
      <c r="AA55" s="82">
        <v>0</v>
      </c>
      <c r="AB55" s="82">
        <v>0</v>
      </c>
      <c r="AC55" s="82">
        <v>0</v>
      </c>
      <c r="AD55" s="82">
        <v>0</v>
      </c>
      <c r="AE55" s="82">
        <v>0</v>
      </c>
      <c r="AF55" s="82">
        <v>0</v>
      </c>
      <c r="AG55" s="82">
        <v>0</v>
      </c>
      <c r="AH55" s="82">
        <v>0</v>
      </c>
      <c r="AJ55" s="83"/>
    </row>
    <row r="56" spans="1:36" ht="12.75" customHeight="1">
      <c r="A56" s="73">
        <v>12</v>
      </c>
      <c r="B56" s="25"/>
      <c r="C56" s="75" t="s">
        <v>21</v>
      </c>
      <c r="D56" s="339"/>
      <c r="E56" s="82">
        <v>81.301237</v>
      </c>
      <c r="F56" s="82">
        <v>90.116163999999998</v>
      </c>
      <c r="G56" s="82">
        <v>97.076782000000009</v>
      </c>
      <c r="H56" s="82">
        <v>100.20316099999999</v>
      </c>
      <c r="I56" s="82">
        <v>106.55361900000001</v>
      </c>
      <c r="J56" s="82">
        <v>112.991124</v>
      </c>
      <c r="K56" s="82">
        <v>114.803034</v>
      </c>
      <c r="L56" s="82">
        <v>120.340538</v>
      </c>
      <c r="M56" s="82">
        <v>124.953272</v>
      </c>
      <c r="N56" s="82">
        <v>127.946641</v>
      </c>
      <c r="O56" s="82">
        <v>149.0942</v>
      </c>
      <c r="P56" s="82">
        <v>142.32854599999999</v>
      </c>
      <c r="Q56" s="82">
        <v>152.56329399999998</v>
      </c>
      <c r="R56" s="82">
        <v>161.65897700000002</v>
      </c>
      <c r="S56" s="82">
        <v>179.12884299999999</v>
      </c>
      <c r="T56" s="82">
        <v>185.757036</v>
      </c>
      <c r="U56" s="82">
        <v>185.43382099999999</v>
      </c>
      <c r="V56" s="82">
        <v>194.759951</v>
      </c>
      <c r="W56" s="82">
        <v>191.26942199999999</v>
      </c>
      <c r="X56" s="82">
        <v>171.378657</v>
      </c>
      <c r="Y56" s="82">
        <v>195.20442600000001</v>
      </c>
      <c r="Z56" s="82">
        <v>200.02334500000001</v>
      </c>
      <c r="AA56" s="82">
        <v>199.62319299999999</v>
      </c>
      <c r="AB56" s="82">
        <v>205.16227799999999</v>
      </c>
      <c r="AC56" s="82">
        <v>214.94638399999999</v>
      </c>
      <c r="AD56" s="82">
        <v>213.40849299999999</v>
      </c>
      <c r="AE56" s="82">
        <v>215.12795800000001</v>
      </c>
      <c r="AF56" s="82">
        <v>220.033502</v>
      </c>
      <c r="AG56" s="82">
        <v>246.126722</v>
      </c>
      <c r="AH56" s="82">
        <v>245.398335</v>
      </c>
      <c r="AJ56" s="83"/>
    </row>
    <row r="57" spans="1:36" ht="12.75" customHeight="1">
      <c r="A57" s="73">
        <v>13</v>
      </c>
      <c r="B57" s="25"/>
      <c r="C57" s="75" t="s">
        <v>20</v>
      </c>
      <c r="D57" s="339"/>
      <c r="E57" s="82">
        <v>0</v>
      </c>
      <c r="F57" s="82">
        <v>0</v>
      </c>
      <c r="G57" s="82">
        <v>0</v>
      </c>
      <c r="H57" s="82">
        <v>0</v>
      </c>
      <c r="I57" s="82">
        <v>0</v>
      </c>
      <c r="J57" s="82">
        <v>0</v>
      </c>
      <c r="K57" s="82">
        <v>0</v>
      </c>
      <c r="L57" s="82">
        <v>0</v>
      </c>
      <c r="M57" s="82">
        <v>0</v>
      </c>
      <c r="N57" s="82">
        <v>0</v>
      </c>
      <c r="O57" s="82">
        <v>0</v>
      </c>
      <c r="P57" s="82">
        <v>0</v>
      </c>
      <c r="Q57" s="82">
        <v>0</v>
      </c>
      <c r="R57" s="82">
        <v>0</v>
      </c>
      <c r="S57" s="82">
        <v>0</v>
      </c>
      <c r="T57" s="82">
        <v>0</v>
      </c>
      <c r="U57" s="82">
        <v>0</v>
      </c>
      <c r="V57" s="82">
        <v>0</v>
      </c>
      <c r="W57" s="82">
        <v>0</v>
      </c>
      <c r="X57" s="82">
        <v>0</v>
      </c>
      <c r="Y57" s="82">
        <v>0</v>
      </c>
      <c r="Z57" s="82">
        <v>0</v>
      </c>
      <c r="AA57" s="82">
        <v>0</v>
      </c>
      <c r="AB57" s="82">
        <v>0</v>
      </c>
      <c r="AC57" s="82">
        <v>0</v>
      </c>
      <c r="AD57" s="82">
        <v>0</v>
      </c>
      <c r="AE57" s="82">
        <v>0</v>
      </c>
      <c r="AF57" s="82">
        <v>0</v>
      </c>
      <c r="AG57" s="82">
        <v>1.8699E-2</v>
      </c>
      <c r="AH57" s="82">
        <v>2.6088999999999998E-2</v>
      </c>
      <c r="AJ57" s="83"/>
    </row>
    <row r="58" spans="1:36" ht="12.75" customHeight="1">
      <c r="A58" s="73">
        <v>14</v>
      </c>
      <c r="B58" s="25"/>
      <c r="C58" s="75" t="s">
        <v>193</v>
      </c>
      <c r="D58" s="339"/>
      <c r="E58" s="82">
        <v>0</v>
      </c>
      <c r="F58" s="82">
        <v>0</v>
      </c>
      <c r="G58" s="82">
        <v>0</v>
      </c>
      <c r="H58" s="82">
        <v>0</v>
      </c>
      <c r="I58" s="82">
        <v>0</v>
      </c>
      <c r="J58" s="82">
        <v>0</v>
      </c>
      <c r="K58" s="82">
        <v>0</v>
      </c>
      <c r="L58" s="82">
        <v>0</v>
      </c>
      <c r="M58" s="82">
        <v>0</v>
      </c>
      <c r="N58" s="82">
        <v>0</v>
      </c>
      <c r="O58" s="82">
        <v>0</v>
      </c>
      <c r="P58" s="82">
        <v>0</v>
      </c>
      <c r="Q58" s="82">
        <v>0</v>
      </c>
      <c r="R58" s="82">
        <v>0</v>
      </c>
      <c r="S58" s="82">
        <v>0</v>
      </c>
      <c r="T58" s="82">
        <v>0</v>
      </c>
      <c r="U58" s="82">
        <v>0</v>
      </c>
      <c r="V58" s="82">
        <v>0</v>
      </c>
      <c r="W58" s="82">
        <v>0</v>
      </c>
      <c r="X58" s="82">
        <v>0</v>
      </c>
      <c r="Y58" s="82">
        <v>0</v>
      </c>
      <c r="Z58" s="82">
        <v>0</v>
      </c>
      <c r="AA58" s="82">
        <v>0</v>
      </c>
      <c r="AB58" s="82">
        <v>0</v>
      </c>
      <c r="AC58" s="82">
        <v>0</v>
      </c>
      <c r="AD58" s="82">
        <v>0</v>
      </c>
      <c r="AE58" s="82">
        <v>0</v>
      </c>
      <c r="AF58" s="82">
        <v>0</v>
      </c>
      <c r="AG58" s="82">
        <v>0</v>
      </c>
      <c r="AH58" s="82">
        <v>0</v>
      </c>
      <c r="AJ58" s="83"/>
    </row>
    <row r="59" spans="1:36" s="85" customFormat="1" ht="12.75" customHeight="1">
      <c r="A59" s="86"/>
      <c r="B59" s="71" t="s">
        <v>206</v>
      </c>
      <c r="C59" s="50" t="s">
        <v>197</v>
      </c>
      <c r="D59" s="78"/>
      <c r="E59" s="79">
        <v>807.78175299999998</v>
      </c>
      <c r="F59" s="79">
        <v>866.72390199999995</v>
      </c>
      <c r="G59" s="79">
        <v>898.2460410000001</v>
      </c>
      <c r="H59" s="79">
        <v>967.18792799999994</v>
      </c>
      <c r="I59" s="79">
        <v>1055.2842009999999</v>
      </c>
      <c r="J59" s="79">
        <v>1184.026554</v>
      </c>
      <c r="K59" s="79">
        <v>1312.4978900000001</v>
      </c>
      <c r="L59" s="79">
        <v>1527.1224304100001</v>
      </c>
      <c r="M59" s="79">
        <v>1577.57811614</v>
      </c>
      <c r="N59" s="79">
        <v>1899.97802843</v>
      </c>
      <c r="O59" s="79">
        <v>2335.7883161099999</v>
      </c>
      <c r="P59" s="79">
        <v>2682.3676719499999</v>
      </c>
      <c r="Q59" s="79">
        <v>2903.00376693</v>
      </c>
      <c r="R59" s="79">
        <v>2790.72347167</v>
      </c>
      <c r="S59" s="79">
        <v>3120.2651474300001</v>
      </c>
      <c r="T59" s="79">
        <v>3469.1129419399999</v>
      </c>
      <c r="U59" s="79">
        <v>3732.0544894599998</v>
      </c>
      <c r="V59" s="79">
        <v>4027.1049300500003</v>
      </c>
      <c r="W59" s="79">
        <v>4124.5898087900005</v>
      </c>
      <c r="X59" s="79">
        <v>3861.8781636399999</v>
      </c>
      <c r="Y59" s="79">
        <v>4465.9802283700001</v>
      </c>
      <c r="Z59" s="79">
        <v>4770.2946880499994</v>
      </c>
      <c r="AA59" s="79">
        <v>4933.7655574700002</v>
      </c>
      <c r="AB59" s="79">
        <v>5144.1890596900002</v>
      </c>
      <c r="AC59" s="79">
        <v>5344.3776333599999</v>
      </c>
      <c r="AD59" s="79">
        <v>5422.5819902200001</v>
      </c>
      <c r="AE59" s="79">
        <v>5664.7784300799985</v>
      </c>
      <c r="AF59" s="79">
        <v>5933.2133492299999</v>
      </c>
      <c r="AG59" s="79">
        <v>5892.2828306099991</v>
      </c>
      <c r="AH59" s="79">
        <v>5939.6469573400009</v>
      </c>
      <c r="AJ59" s="50"/>
    </row>
    <row r="60" spans="1:36" ht="12.75" customHeight="1">
      <c r="A60" s="16">
        <v>15</v>
      </c>
      <c r="B60" s="25"/>
      <c r="C60" s="75" t="s">
        <v>19</v>
      </c>
      <c r="D60" s="339" t="s">
        <v>15</v>
      </c>
      <c r="E60" s="82">
        <v>6.4913629999999998</v>
      </c>
      <c r="F60" s="82">
        <v>3.9389000000000003</v>
      </c>
      <c r="G60" s="82">
        <v>0.47249999999999998</v>
      </c>
      <c r="H60" s="82">
        <v>0.38289999999999996</v>
      </c>
      <c r="I60" s="82">
        <v>9.0949470177292806E-16</v>
      </c>
      <c r="J60" s="82">
        <v>-9.0949470177292806E-16</v>
      </c>
      <c r="K60" s="82">
        <v>9.0949470177292806E-16</v>
      </c>
      <c r="L60" s="82">
        <v>7.2390056400000002</v>
      </c>
      <c r="M60" s="82">
        <v>17.500210510000002</v>
      </c>
      <c r="N60" s="82">
        <v>20.510974789999999</v>
      </c>
      <c r="O60" s="82">
        <v>25.043750580000001</v>
      </c>
      <c r="P60" s="82">
        <v>16.82420437</v>
      </c>
      <c r="Q60" s="82">
        <v>19.943279269999998</v>
      </c>
      <c r="R60" s="82">
        <v>29.677415550000003</v>
      </c>
      <c r="S60" s="82">
        <v>130.26311461999998</v>
      </c>
      <c r="T60" s="82">
        <v>137.67820509000001</v>
      </c>
      <c r="U60" s="82">
        <v>136.85847762</v>
      </c>
      <c r="V60" s="82">
        <v>148.00412173000001</v>
      </c>
      <c r="W60" s="82">
        <v>125.79162479</v>
      </c>
      <c r="X60" s="82">
        <v>103.21960755000001</v>
      </c>
      <c r="Y60" s="82">
        <v>132.37250736999999</v>
      </c>
      <c r="Z60" s="82">
        <v>123.42606666</v>
      </c>
      <c r="AA60" s="82">
        <v>141.60408476000001</v>
      </c>
      <c r="AB60" s="82">
        <v>144.67002219</v>
      </c>
      <c r="AC60" s="82">
        <v>132.13751653</v>
      </c>
      <c r="AD60" s="82">
        <v>139.6909948</v>
      </c>
      <c r="AE60" s="82">
        <v>134.69364751000001</v>
      </c>
      <c r="AF60" s="82">
        <v>141.39164371999999</v>
      </c>
      <c r="AG60" s="82">
        <v>14.47406501</v>
      </c>
      <c r="AH60" s="82">
        <v>14.65496933</v>
      </c>
      <c r="AJ60" s="83"/>
    </row>
    <row r="61" spans="1:36" ht="12.75" customHeight="1">
      <c r="A61" s="16">
        <v>16</v>
      </c>
      <c r="B61" s="25"/>
      <c r="C61" s="75" t="s">
        <v>17</v>
      </c>
      <c r="D61" s="339"/>
      <c r="E61" s="82">
        <v>178.26600400000001</v>
      </c>
      <c r="F61" s="82">
        <v>173.95744699999997</v>
      </c>
      <c r="G61" s="82">
        <v>162.04638699999998</v>
      </c>
      <c r="H61" s="82">
        <v>170.46977899999999</v>
      </c>
      <c r="I61" s="82">
        <v>190.99108100000001</v>
      </c>
      <c r="J61" s="82">
        <v>209.28511</v>
      </c>
      <c r="K61" s="82">
        <v>226.20013</v>
      </c>
      <c r="L61" s="82">
        <v>243.19188277000003</v>
      </c>
      <c r="M61" s="82">
        <v>227.81909963000001</v>
      </c>
      <c r="N61" s="82">
        <v>261.45739864000001</v>
      </c>
      <c r="O61" s="82">
        <v>277.22548553000001</v>
      </c>
      <c r="P61" s="82">
        <v>554.46848457999988</v>
      </c>
      <c r="Q61" s="82">
        <v>600.97556866000002</v>
      </c>
      <c r="R61" s="82">
        <v>345.13362812000003</v>
      </c>
      <c r="S61" s="82">
        <v>219.23520880999999</v>
      </c>
      <c r="T61" s="82">
        <v>245.20019585000003</v>
      </c>
      <c r="U61" s="82">
        <v>252.59312284000001</v>
      </c>
      <c r="V61" s="82">
        <v>225.69885732</v>
      </c>
      <c r="W61" s="82">
        <v>187.628445</v>
      </c>
      <c r="X61" s="82">
        <v>180.47166908999998</v>
      </c>
      <c r="Y61" s="82">
        <v>206.46345300000002</v>
      </c>
      <c r="Z61" s="82">
        <v>171.78634908999999</v>
      </c>
      <c r="AA61" s="82">
        <v>145.43369371000003</v>
      </c>
      <c r="AB61" s="82">
        <v>134.35381599999999</v>
      </c>
      <c r="AC61" s="82">
        <v>123.18594683000001</v>
      </c>
      <c r="AD61" s="82">
        <v>111.96011942</v>
      </c>
      <c r="AE61" s="82">
        <v>110.03177957</v>
      </c>
      <c r="AF61" s="82">
        <v>102.96254551</v>
      </c>
      <c r="AG61" s="82">
        <v>78.206179599999999</v>
      </c>
      <c r="AH61" s="82">
        <v>60.284679009999998</v>
      </c>
      <c r="AJ61" s="83"/>
    </row>
    <row r="62" spans="1:36" ht="12.75" customHeight="1">
      <c r="A62" s="16">
        <v>17</v>
      </c>
      <c r="B62" s="25"/>
      <c r="C62" s="75" t="s">
        <v>18</v>
      </c>
      <c r="D62" s="339"/>
      <c r="E62" s="82">
        <v>34.468739999999997</v>
      </c>
      <c r="F62" s="82">
        <v>40.9131</v>
      </c>
      <c r="G62" s="82">
        <v>40.348800000000004</v>
      </c>
      <c r="H62" s="82">
        <v>43.288399999999996</v>
      </c>
      <c r="I62" s="82">
        <v>45.685499999999998</v>
      </c>
      <c r="J62" s="82">
        <v>55.474200000000003</v>
      </c>
      <c r="K62" s="82">
        <v>59.321899999999999</v>
      </c>
      <c r="L62" s="82">
        <v>66.125799999999998</v>
      </c>
      <c r="M62" s="82">
        <v>76.378799999999984</v>
      </c>
      <c r="N62" s="82">
        <v>129.99270000000001</v>
      </c>
      <c r="O62" s="82">
        <v>192.89569999999998</v>
      </c>
      <c r="P62" s="82">
        <v>223.1858</v>
      </c>
      <c r="Q62" s="82">
        <v>186.36699999999999</v>
      </c>
      <c r="R62" s="82">
        <v>120.26435699999999</v>
      </c>
      <c r="S62" s="82">
        <v>121.57520000000001</v>
      </c>
      <c r="T62" s="82">
        <v>118.109354</v>
      </c>
      <c r="U62" s="82">
        <v>127.971718</v>
      </c>
      <c r="V62" s="82">
        <v>150.56873300000001</v>
      </c>
      <c r="W62" s="82">
        <v>142.31866299999999</v>
      </c>
      <c r="X62" s="82">
        <v>138.663082</v>
      </c>
      <c r="Y62" s="82">
        <v>172.89679100000001</v>
      </c>
      <c r="Z62" s="82">
        <v>256.92630029999998</v>
      </c>
      <c r="AA62" s="82">
        <v>304.277537</v>
      </c>
      <c r="AB62" s="82">
        <v>315.23361049999994</v>
      </c>
      <c r="AC62" s="82">
        <v>347.42919999999998</v>
      </c>
      <c r="AD62" s="82">
        <v>363.05853800000006</v>
      </c>
      <c r="AE62" s="82">
        <v>390.90746499999995</v>
      </c>
      <c r="AF62" s="82">
        <v>422.11399499999999</v>
      </c>
      <c r="AG62" s="82">
        <v>460.28631799999999</v>
      </c>
      <c r="AH62" s="82">
        <v>492.40172000000001</v>
      </c>
      <c r="AJ62" s="83"/>
    </row>
    <row r="63" spans="1:36" ht="12.75" customHeight="1">
      <c r="A63" s="16">
        <v>18</v>
      </c>
      <c r="B63" s="25"/>
      <c r="C63" s="75" t="s">
        <v>192</v>
      </c>
      <c r="D63" s="339"/>
      <c r="E63" s="82">
        <v>0</v>
      </c>
      <c r="F63" s="82">
        <v>0</v>
      </c>
      <c r="G63" s="82">
        <v>0</v>
      </c>
      <c r="H63" s="82">
        <v>0</v>
      </c>
      <c r="I63" s="82">
        <v>0</v>
      </c>
      <c r="J63" s="82">
        <v>0</v>
      </c>
      <c r="K63" s="82">
        <v>0</v>
      </c>
      <c r="L63" s="82">
        <v>0</v>
      </c>
      <c r="M63" s="82">
        <v>0</v>
      </c>
      <c r="N63" s="82">
        <v>0</v>
      </c>
      <c r="O63" s="82">
        <v>0</v>
      </c>
      <c r="P63" s="82">
        <v>0</v>
      </c>
      <c r="Q63" s="82">
        <v>0</v>
      </c>
      <c r="R63" s="82">
        <v>0</v>
      </c>
      <c r="S63" s="82">
        <v>0</v>
      </c>
      <c r="T63" s="82">
        <v>0</v>
      </c>
      <c r="U63" s="82">
        <v>0</v>
      </c>
      <c r="V63" s="82">
        <v>0</v>
      </c>
      <c r="W63" s="82">
        <v>0</v>
      </c>
      <c r="X63" s="82">
        <v>0</v>
      </c>
      <c r="Y63" s="82">
        <v>0</v>
      </c>
      <c r="Z63" s="82">
        <v>0</v>
      </c>
      <c r="AA63" s="82">
        <v>0</v>
      </c>
      <c r="AB63" s="82">
        <v>0</v>
      </c>
      <c r="AC63" s="82">
        <v>0</v>
      </c>
      <c r="AD63" s="82">
        <v>0</v>
      </c>
      <c r="AE63" s="82">
        <v>0</v>
      </c>
      <c r="AF63" s="82">
        <v>0</v>
      </c>
      <c r="AG63" s="82">
        <v>0</v>
      </c>
      <c r="AH63" s="82">
        <v>0</v>
      </c>
      <c r="AJ63" s="83"/>
    </row>
    <row r="64" spans="1:36" ht="12.75" customHeight="1">
      <c r="A64" s="16">
        <v>19</v>
      </c>
      <c r="B64" s="25"/>
      <c r="C64" s="75" t="s">
        <v>21</v>
      </c>
      <c r="D64" s="339"/>
      <c r="E64" s="82">
        <v>588.55564599999991</v>
      </c>
      <c r="F64" s="82">
        <v>647.91445499999998</v>
      </c>
      <c r="G64" s="82">
        <v>695.37835400000006</v>
      </c>
      <c r="H64" s="82">
        <v>753.04684899999995</v>
      </c>
      <c r="I64" s="82">
        <v>818.60762</v>
      </c>
      <c r="J64" s="82">
        <v>919.26724399999989</v>
      </c>
      <c r="K64" s="82">
        <v>1026.97586</v>
      </c>
      <c r="L64" s="82">
        <v>1210.565742</v>
      </c>
      <c r="M64" s="82">
        <v>1255.8800060000001</v>
      </c>
      <c r="N64" s="82">
        <v>1488.0169550000001</v>
      </c>
      <c r="O64" s="82">
        <v>1840.62338</v>
      </c>
      <c r="P64" s="82">
        <v>1887.8891830000002</v>
      </c>
      <c r="Q64" s="82">
        <v>2095.7179190000002</v>
      </c>
      <c r="R64" s="82">
        <v>2295.6480710000001</v>
      </c>
      <c r="S64" s="82">
        <v>2649.191624</v>
      </c>
      <c r="T64" s="82">
        <v>2968.1251870000001</v>
      </c>
      <c r="U64" s="82">
        <v>3214.631171</v>
      </c>
      <c r="V64" s="82">
        <v>3459.3388020000002</v>
      </c>
      <c r="W64" s="82">
        <v>3604.618117</v>
      </c>
      <c r="X64" s="82">
        <v>3385.6817969999997</v>
      </c>
      <c r="Y64" s="82">
        <v>3896.4160530000004</v>
      </c>
      <c r="Z64" s="82">
        <v>4165.1723179999999</v>
      </c>
      <c r="AA64" s="82">
        <v>4283.2733820000003</v>
      </c>
      <c r="AB64" s="82">
        <v>4509.0014000000001</v>
      </c>
      <c r="AC64" s="82">
        <v>4700.6320269999997</v>
      </c>
      <c r="AD64" s="82">
        <v>4782.9671900000003</v>
      </c>
      <c r="AE64" s="82">
        <v>4974.5547309999993</v>
      </c>
      <c r="AF64" s="82">
        <v>5212.0220310000004</v>
      </c>
      <c r="AG64" s="82">
        <v>5304.1732229999989</v>
      </c>
      <c r="AH64" s="82">
        <v>5335.1024000000007</v>
      </c>
      <c r="AJ64" s="83"/>
    </row>
    <row r="65" spans="1:36" ht="12.75" customHeight="1">
      <c r="A65" s="16">
        <v>20</v>
      </c>
      <c r="B65" s="25"/>
      <c r="C65" s="75" t="s">
        <v>20</v>
      </c>
      <c r="D65" s="339"/>
      <c r="E65" s="82">
        <v>0</v>
      </c>
      <c r="F65" s="82">
        <v>0</v>
      </c>
      <c r="G65" s="82">
        <v>0</v>
      </c>
      <c r="H65" s="82">
        <v>0</v>
      </c>
      <c r="I65" s="82">
        <v>0</v>
      </c>
      <c r="J65" s="82">
        <v>0</v>
      </c>
      <c r="K65" s="82">
        <v>0</v>
      </c>
      <c r="L65" s="82">
        <v>0</v>
      </c>
      <c r="M65" s="82">
        <v>0</v>
      </c>
      <c r="N65" s="82">
        <v>0</v>
      </c>
      <c r="O65" s="82">
        <v>0</v>
      </c>
      <c r="P65" s="82">
        <v>0</v>
      </c>
      <c r="Q65" s="82">
        <v>0</v>
      </c>
      <c r="R65" s="82">
        <v>0</v>
      </c>
      <c r="S65" s="82">
        <v>0</v>
      </c>
      <c r="T65" s="82">
        <v>0</v>
      </c>
      <c r="U65" s="82">
        <v>0</v>
      </c>
      <c r="V65" s="82">
        <v>43.494415999999994</v>
      </c>
      <c r="W65" s="82">
        <v>64.232959000000008</v>
      </c>
      <c r="X65" s="82">
        <v>53.842008</v>
      </c>
      <c r="Y65" s="82">
        <v>57.831423999999998</v>
      </c>
      <c r="Z65" s="82">
        <v>52.983654000000001</v>
      </c>
      <c r="AA65" s="82">
        <v>59.176859999999998</v>
      </c>
      <c r="AB65" s="82">
        <v>40.930211</v>
      </c>
      <c r="AC65" s="82">
        <v>40.992942999999997</v>
      </c>
      <c r="AD65" s="82">
        <v>24.905148000000001</v>
      </c>
      <c r="AE65" s="82">
        <v>54.590806999999998</v>
      </c>
      <c r="AF65" s="82">
        <v>54.723134000000002</v>
      </c>
      <c r="AG65" s="82">
        <v>35.143045000000001</v>
      </c>
      <c r="AH65" s="82">
        <v>37.203189000000002</v>
      </c>
      <c r="AJ65" s="83"/>
    </row>
    <row r="66" spans="1:36" ht="12.75" customHeight="1">
      <c r="A66" s="16">
        <v>21</v>
      </c>
      <c r="B66" s="25"/>
      <c r="C66" s="75" t="s">
        <v>193</v>
      </c>
      <c r="D66" s="339"/>
      <c r="E66" s="82">
        <v>0</v>
      </c>
      <c r="F66" s="82">
        <v>0</v>
      </c>
      <c r="G66" s="82">
        <v>0</v>
      </c>
      <c r="H66" s="82">
        <v>0</v>
      </c>
      <c r="I66" s="82">
        <v>0</v>
      </c>
      <c r="J66" s="82">
        <v>0</v>
      </c>
      <c r="K66" s="82">
        <v>0</v>
      </c>
      <c r="L66" s="82">
        <v>0</v>
      </c>
      <c r="M66" s="82">
        <v>0</v>
      </c>
      <c r="N66" s="82">
        <v>0</v>
      </c>
      <c r="O66" s="82">
        <v>0</v>
      </c>
      <c r="P66" s="82">
        <v>0</v>
      </c>
      <c r="Q66" s="82">
        <v>0</v>
      </c>
      <c r="R66" s="82">
        <v>0</v>
      </c>
      <c r="S66" s="82">
        <v>0</v>
      </c>
      <c r="T66" s="82">
        <v>0</v>
      </c>
      <c r="U66" s="82">
        <v>0</v>
      </c>
      <c r="V66" s="82">
        <v>0</v>
      </c>
      <c r="W66" s="82">
        <v>0</v>
      </c>
      <c r="X66" s="82">
        <v>0</v>
      </c>
      <c r="Y66" s="82">
        <v>0</v>
      </c>
      <c r="Z66" s="82">
        <v>0</v>
      </c>
      <c r="AA66" s="82">
        <v>0</v>
      </c>
      <c r="AB66" s="82">
        <v>0</v>
      </c>
      <c r="AC66" s="82">
        <v>0</v>
      </c>
      <c r="AD66" s="82">
        <v>0</v>
      </c>
      <c r="AE66" s="82">
        <v>0</v>
      </c>
      <c r="AF66" s="82">
        <v>0</v>
      </c>
      <c r="AG66" s="82">
        <v>0</v>
      </c>
      <c r="AH66" s="82">
        <v>0</v>
      </c>
      <c r="AJ66" s="83"/>
    </row>
    <row r="67" spans="1:36" s="85" customFormat="1" ht="12.75" customHeight="1">
      <c r="A67" s="15"/>
      <c r="B67" s="95" t="s">
        <v>217</v>
      </c>
      <c r="C67" s="50" t="s">
        <v>198</v>
      </c>
      <c r="D67" s="78"/>
      <c r="E67" s="79">
        <v>51.211950000000002</v>
      </c>
      <c r="F67" s="79">
        <v>49.832324999999997</v>
      </c>
      <c r="G67" s="79">
        <v>46.747577000000007</v>
      </c>
      <c r="H67" s="79">
        <v>47.494000999999997</v>
      </c>
      <c r="I67" s="79">
        <v>46.774854000000005</v>
      </c>
      <c r="J67" s="79">
        <v>44.548831</v>
      </c>
      <c r="K67" s="79">
        <v>45.028002999999998</v>
      </c>
      <c r="L67" s="79">
        <v>51.257680000000001</v>
      </c>
      <c r="M67" s="79">
        <v>61.258681000000003</v>
      </c>
      <c r="N67" s="79">
        <v>62.850581999999996</v>
      </c>
      <c r="O67" s="79">
        <v>67.256505000000004</v>
      </c>
      <c r="P67" s="79">
        <v>65.183979000000008</v>
      </c>
      <c r="Q67" s="79">
        <v>65.847629999999995</v>
      </c>
      <c r="R67" s="79">
        <v>62.864455</v>
      </c>
      <c r="S67" s="79">
        <v>70.087548999999996</v>
      </c>
      <c r="T67" s="79">
        <v>71.145936000000006</v>
      </c>
      <c r="U67" s="79">
        <v>68.785649000000006</v>
      </c>
      <c r="V67" s="79">
        <v>70.415908999999999</v>
      </c>
      <c r="W67" s="79">
        <v>72.919181000000009</v>
      </c>
      <c r="X67" s="79">
        <v>80.646847999999991</v>
      </c>
      <c r="Y67" s="79">
        <v>89.235730000000004</v>
      </c>
      <c r="Z67" s="79">
        <v>91.907406000000009</v>
      </c>
      <c r="AA67" s="79">
        <v>76.304648999999984</v>
      </c>
      <c r="AB67" s="79">
        <v>74.419708000000014</v>
      </c>
      <c r="AC67" s="79">
        <v>74.592942999999991</v>
      </c>
      <c r="AD67" s="79">
        <v>73.763643999999999</v>
      </c>
      <c r="AE67" s="79">
        <v>67.565691999999999</v>
      </c>
      <c r="AF67" s="79">
        <v>68.485013000000009</v>
      </c>
      <c r="AG67" s="79">
        <v>21.807623</v>
      </c>
      <c r="AH67" s="79">
        <v>24.110337999999999</v>
      </c>
      <c r="AJ67" s="50"/>
    </row>
    <row r="68" spans="1:36" ht="12.75" customHeight="1">
      <c r="A68" s="16">
        <v>22</v>
      </c>
      <c r="B68" s="96" t="s">
        <v>216</v>
      </c>
      <c r="C68" s="75" t="s">
        <v>19</v>
      </c>
      <c r="D68" s="339" t="s">
        <v>15</v>
      </c>
      <c r="E68" s="82">
        <v>5.6390859999999998</v>
      </c>
      <c r="F68" s="82">
        <v>3.6040909999999999</v>
      </c>
      <c r="G68" s="82">
        <v>0.5436470000000001</v>
      </c>
      <c r="H68" s="82">
        <v>1.1367700000000001</v>
      </c>
      <c r="I68" s="82">
        <v>0</v>
      </c>
      <c r="J68" s="82">
        <v>0</v>
      </c>
      <c r="K68" s="82">
        <v>0</v>
      </c>
      <c r="L68" s="82">
        <v>0</v>
      </c>
      <c r="M68" s="82">
        <v>0</v>
      </c>
      <c r="N68" s="82">
        <v>0</v>
      </c>
      <c r="O68" s="82">
        <v>0</v>
      </c>
      <c r="P68" s="82">
        <v>0</v>
      </c>
      <c r="Q68" s="82">
        <v>0</v>
      </c>
      <c r="R68" s="82">
        <v>0</v>
      </c>
      <c r="S68" s="82">
        <v>0</v>
      </c>
      <c r="T68" s="82">
        <v>0</v>
      </c>
      <c r="U68" s="82">
        <v>0</v>
      </c>
      <c r="V68" s="82">
        <v>0</v>
      </c>
      <c r="W68" s="82">
        <v>0</v>
      </c>
      <c r="X68" s="82">
        <v>0</v>
      </c>
      <c r="Y68" s="82">
        <v>0</v>
      </c>
      <c r="Z68" s="82">
        <v>0</v>
      </c>
      <c r="AA68" s="82">
        <v>0</v>
      </c>
      <c r="AB68" s="82">
        <v>0</v>
      </c>
      <c r="AC68" s="82">
        <v>0</v>
      </c>
      <c r="AD68" s="82">
        <v>0</v>
      </c>
      <c r="AE68" s="82">
        <v>0</v>
      </c>
      <c r="AF68" s="82">
        <v>0</v>
      </c>
      <c r="AG68" s="82">
        <v>0</v>
      </c>
      <c r="AH68" s="82">
        <v>0</v>
      </c>
      <c r="AJ68" s="83"/>
    </row>
    <row r="69" spans="1:36" ht="12.75" customHeight="1">
      <c r="A69" s="16">
        <v>23</v>
      </c>
      <c r="B69" s="97" t="s">
        <v>215</v>
      </c>
      <c r="C69" s="75" t="s">
        <v>17</v>
      </c>
      <c r="D69" s="339"/>
      <c r="E69" s="82">
        <v>34.525151999999999</v>
      </c>
      <c r="F69" s="82">
        <v>33.641567000000002</v>
      </c>
      <c r="G69" s="82">
        <v>31.872253000000001</v>
      </c>
      <c r="H69" s="82">
        <v>30.667300000000001</v>
      </c>
      <c r="I69" s="82">
        <v>30.203759999999999</v>
      </c>
      <c r="J69" s="82">
        <v>28.080459999999999</v>
      </c>
      <c r="K69" s="82">
        <v>30.380331999999999</v>
      </c>
      <c r="L69" s="82">
        <v>35.983573</v>
      </c>
      <c r="M69" s="82">
        <v>34.042669000000004</v>
      </c>
      <c r="N69" s="82">
        <v>37.833582999999997</v>
      </c>
      <c r="O69" s="82">
        <v>42.929160000000003</v>
      </c>
      <c r="P69" s="82">
        <v>41.878800000000005</v>
      </c>
      <c r="Q69" s="82">
        <v>38.581395999999998</v>
      </c>
      <c r="R69" s="82">
        <v>33.757567999999999</v>
      </c>
      <c r="S69" s="82">
        <v>39.986890000000002</v>
      </c>
      <c r="T69" s="82">
        <v>40.308421000000003</v>
      </c>
      <c r="U69" s="82">
        <v>37.155885000000005</v>
      </c>
      <c r="V69" s="82">
        <v>39.617607000000007</v>
      </c>
      <c r="W69" s="82">
        <v>41.595417000000005</v>
      </c>
      <c r="X69" s="82">
        <v>52.874614999999999</v>
      </c>
      <c r="Y69" s="82">
        <v>54.470086999999999</v>
      </c>
      <c r="Z69" s="82">
        <v>55.790202999999998</v>
      </c>
      <c r="AA69" s="82">
        <v>41.947911999999995</v>
      </c>
      <c r="AB69" s="82">
        <v>35.787947000000003</v>
      </c>
      <c r="AC69" s="82">
        <v>33.763322000000002</v>
      </c>
      <c r="AD69" s="82">
        <v>33.842368999999998</v>
      </c>
      <c r="AE69" s="82">
        <v>29.965730999999998</v>
      </c>
      <c r="AF69" s="82">
        <v>31.602899000000001</v>
      </c>
      <c r="AG69" s="82">
        <v>7.6139749999999999</v>
      </c>
      <c r="AH69" s="82">
        <v>6.5885739999999995</v>
      </c>
      <c r="AJ69" s="83"/>
    </row>
    <row r="70" spans="1:36" ht="12.75" customHeight="1">
      <c r="A70" s="16">
        <v>24</v>
      </c>
      <c r="B70" s="25"/>
      <c r="C70" s="75" t="s">
        <v>18</v>
      </c>
      <c r="D70" s="339"/>
      <c r="E70" s="82">
        <v>5.9130000000000002E-2</v>
      </c>
      <c r="F70" s="82">
        <v>2.3999999999999998E-3</v>
      </c>
      <c r="G70" s="82">
        <v>1.6000000000000001E-3</v>
      </c>
      <c r="H70" s="82">
        <v>0</v>
      </c>
      <c r="I70" s="82">
        <v>0</v>
      </c>
      <c r="J70" s="82">
        <v>8.0000000000000004E-4</v>
      </c>
      <c r="K70" s="82">
        <v>0</v>
      </c>
      <c r="L70" s="82">
        <v>0</v>
      </c>
      <c r="M70" s="82">
        <v>0</v>
      </c>
      <c r="N70" s="82">
        <v>0</v>
      </c>
      <c r="O70" s="82">
        <v>0</v>
      </c>
      <c r="P70" s="82">
        <v>4.0799999999999996E-2</v>
      </c>
      <c r="Q70" s="82">
        <v>5.04E-2</v>
      </c>
      <c r="R70" s="82">
        <v>5.9200000000000003E-2</v>
      </c>
      <c r="S70" s="82">
        <v>5.3567999999999998E-2</v>
      </c>
      <c r="T70" s="82">
        <v>2.9600000000000001E-2</v>
      </c>
      <c r="U70" s="82">
        <v>2.64E-2</v>
      </c>
      <c r="V70" s="82">
        <v>3.2000000000000001E-2</v>
      </c>
      <c r="W70" s="82">
        <v>0.04</v>
      </c>
      <c r="X70" s="82">
        <v>2.8799999999999999E-2</v>
      </c>
      <c r="Y70" s="82">
        <v>3.5200000000000002E-2</v>
      </c>
      <c r="Z70" s="82">
        <v>4.1599999999999998E-2</v>
      </c>
      <c r="AA70" s="82">
        <v>3.44E-2</v>
      </c>
      <c r="AB70" s="82">
        <v>1.6800000000000002E-2</v>
      </c>
      <c r="AC70" s="82">
        <v>3.04E-2</v>
      </c>
      <c r="AD70" s="82">
        <v>3.2799999999999996E-2</v>
      </c>
      <c r="AE70" s="82">
        <v>3.7600000000000001E-2</v>
      </c>
      <c r="AF70" s="82">
        <v>0.18559999999999999</v>
      </c>
      <c r="AG70" s="82">
        <v>0</v>
      </c>
      <c r="AH70" s="82">
        <v>0</v>
      </c>
      <c r="AJ70" s="83"/>
    </row>
    <row r="71" spans="1:36" ht="12.75" customHeight="1">
      <c r="A71" s="16">
        <v>25</v>
      </c>
      <c r="B71" s="25"/>
      <c r="C71" s="75" t="s">
        <v>192</v>
      </c>
      <c r="D71" s="339"/>
      <c r="E71" s="82">
        <v>0</v>
      </c>
      <c r="F71" s="82">
        <v>0</v>
      </c>
      <c r="G71" s="82">
        <v>0</v>
      </c>
      <c r="H71" s="82">
        <v>0</v>
      </c>
      <c r="I71" s="82">
        <v>0</v>
      </c>
      <c r="J71" s="82">
        <v>0</v>
      </c>
      <c r="K71" s="82">
        <v>0</v>
      </c>
      <c r="L71" s="82">
        <v>0</v>
      </c>
      <c r="M71" s="82">
        <v>0</v>
      </c>
      <c r="N71" s="82">
        <v>0</v>
      </c>
      <c r="O71" s="82">
        <v>0</v>
      </c>
      <c r="P71" s="82">
        <v>0</v>
      </c>
      <c r="Q71" s="82">
        <v>0</v>
      </c>
      <c r="R71" s="82">
        <v>0</v>
      </c>
      <c r="S71" s="82">
        <v>0</v>
      </c>
      <c r="T71" s="82">
        <v>0</v>
      </c>
      <c r="U71" s="82">
        <v>0</v>
      </c>
      <c r="V71" s="82">
        <v>0</v>
      </c>
      <c r="W71" s="82">
        <v>0</v>
      </c>
      <c r="X71" s="82">
        <v>0</v>
      </c>
      <c r="Y71" s="82">
        <v>0</v>
      </c>
      <c r="Z71" s="82">
        <v>0</v>
      </c>
      <c r="AA71" s="82">
        <v>0</v>
      </c>
      <c r="AB71" s="82">
        <v>0</v>
      </c>
      <c r="AC71" s="82">
        <v>0</v>
      </c>
      <c r="AD71" s="82">
        <v>0</v>
      </c>
      <c r="AE71" s="82">
        <v>0</v>
      </c>
      <c r="AF71" s="82">
        <v>0</v>
      </c>
      <c r="AG71" s="82">
        <v>0</v>
      </c>
      <c r="AH71" s="82">
        <v>0</v>
      </c>
      <c r="AJ71" s="83"/>
    </row>
    <row r="72" spans="1:36" ht="12.75" customHeight="1">
      <c r="A72" s="16">
        <v>26</v>
      </c>
      <c r="B72" s="25"/>
      <c r="C72" s="75" t="s">
        <v>21</v>
      </c>
      <c r="D72" s="339"/>
      <c r="E72" s="82">
        <v>10.988582000000001</v>
      </c>
      <c r="F72" s="82">
        <v>12.584267000000001</v>
      </c>
      <c r="G72" s="82">
        <v>14.330076999999999</v>
      </c>
      <c r="H72" s="82">
        <v>15.689931</v>
      </c>
      <c r="I72" s="82">
        <v>16.571094000000002</v>
      </c>
      <c r="J72" s="82">
        <v>16.467571</v>
      </c>
      <c r="K72" s="82">
        <v>14.647671000000001</v>
      </c>
      <c r="L72" s="82">
        <v>15.274107000000001</v>
      </c>
      <c r="M72" s="82">
        <v>27.216011999999999</v>
      </c>
      <c r="N72" s="82">
        <v>25.016998999999998</v>
      </c>
      <c r="O72" s="82">
        <v>24.327345000000001</v>
      </c>
      <c r="P72" s="82">
        <v>23.264379000000002</v>
      </c>
      <c r="Q72" s="82">
        <v>27.215833999999997</v>
      </c>
      <c r="R72" s="82">
        <v>29.047687000000003</v>
      </c>
      <c r="S72" s="82">
        <v>30.047091000000002</v>
      </c>
      <c r="T72" s="82">
        <v>30.807915000000001</v>
      </c>
      <c r="U72" s="82">
        <v>31.603364000000003</v>
      </c>
      <c r="V72" s="82">
        <v>30.766302</v>
      </c>
      <c r="W72" s="82">
        <v>31.283763999999998</v>
      </c>
      <c r="X72" s="82">
        <v>27.743433</v>
      </c>
      <c r="Y72" s="82">
        <v>34.730443000000001</v>
      </c>
      <c r="Z72" s="82">
        <v>36.075603000000001</v>
      </c>
      <c r="AA72" s="82">
        <v>34.322336999999997</v>
      </c>
      <c r="AB72" s="82">
        <v>38.614961000000001</v>
      </c>
      <c r="AC72" s="82">
        <v>40.799220999999996</v>
      </c>
      <c r="AD72" s="82">
        <v>39.888475</v>
      </c>
      <c r="AE72" s="82">
        <v>37.562360999999996</v>
      </c>
      <c r="AF72" s="82">
        <v>36.696514000000001</v>
      </c>
      <c r="AG72" s="82">
        <v>14.193648</v>
      </c>
      <c r="AH72" s="82">
        <v>17.521763999999997</v>
      </c>
      <c r="AJ72" s="83"/>
    </row>
    <row r="73" spans="1:36" ht="12.75" customHeight="1">
      <c r="A73" s="16">
        <v>27</v>
      </c>
      <c r="B73" s="25"/>
      <c r="C73" s="75" t="s">
        <v>20</v>
      </c>
      <c r="D73" s="339"/>
      <c r="E73" s="82">
        <v>0</v>
      </c>
      <c r="F73" s="82">
        <v>0</v>
      </c>
      <c r="G73" s="82">
        <v>0</v>
      </c>
      <c r="H73" s="82">
        <v>0</v>
      </c>
      <c r="I73" s="82">
        <v>0</v>
      </c>
      <c r="J73" s="82">
        <v>0</v>
      </c>
      <c r="K73" s="82">
        <v>0</v>
      </c>
      <c r="L73" s="82">
        <v>0</v>
      </c>
      <c r="M73" s="82">
        <v>0</v>
      </c>
      <c r="N73" s="82">
        <v>0</v>
      </c>
      <c r="O73" s="82">
        <v>0</v>
      </c>
      <c r="P73" s="82">
        <v>0</v>
      </c>
      <c r="Q73" s="82">
        <v>0</v>
      </c>
      <c r="R73" s="82">
        <v>0</v>
      </c>
      <c r="S73" s="82">
        <v>0</v>
      </c>
      <c r="T73" s="82">
        <v>0</v>
      </c>
      <c r="U73" s="82">
        <v>0</v>
      </c>
      <c r="V73" s="82">
        <v>0</v>
      </c>
      <c r="W73" s="82">
        <v>0</v>
      </c>
      <c r="X73" s="82">
        <v>0</v>
      </c>
      <c r="Y73" s="82">
        <v>0</v>
      </c>
      <c r="Z73" s="82">
        <v>0</v>
      </c>
      <c r="AA73" s="82">
        <v>0</v>
      </c>
      <c r="AB73" s="82">
        <v>0</v>
      </c>
      <c r="AC73" s="82">
        <v>0</v>
      </c>
      <c r="AD73" s="82">
        <v>0</v>
      </c>
      <c r="AE73" s="82">
        <v>0</v>
      </c>
      <c r="AF73" s="82">
        <v>0</v>
      </c>
      <c r="AG73" s="82">
        <v>0</v>
      </c>
      <c r="AH73" s="82">
        <v>0</v>
      </c>
      <c r="AJ73" s="83"/>
    </row>
    <row r="74" spans="1:36" ht="12.75" customHeight="1">
      <c r="A74" s="16">
        <v>28</v>
      </c>
      <c r="B74" s="25"/>
      <c r="C74" s="75" t="s">
        <v>193</v>
      </c>
      <c r="D74" s="339"/>
      <c r="E74" s="82">
        <v>0</v>
      </c>
      <c r="F74" s="82">
        <v>0</v>
      </c>
      <c r="G74" s="82">
        <v>0</v>
      </c>
      <c r="H74" s="82">
        <v>0</v>
      </c>
      <c r="I74" s="82">
        <v>0</v>
      </c>
      <c r="J74" s="82">
        <v>0</v>
      </c>
      <c r="K74" s="82">
        <v>0</v>
      </c>
      <c r="L74" s="82">
        <v>0</v>
      </c>
      <c r="M74" s="82">
        <v>0</v>
      </c>
      <c r="N74" s="82">
        <v>0</v>
      </c>
      <c r="O74" s="82">
        <v>0</v>
      </c>
      <c r="P74" s="82">
        <v>0</v>
      </c>
      <c r="Q74" s="82">
        <v>0</v>
      </c>
      <c r="R74" s="82">
        <v>0</v>
      </c>
      <c r="S74" s="82">
        <v>0</v>
      </c>
      <c r="T74" s="82">
        <v>0</v>
      </c>
      <c r="U74" s="82">
        <v>0</v>
      </c>
      <c r="V74" s="82">
        <v>0</v>
      </c>
      <c r="W74" s="82">
        <v>0</v>
      </c>
      <c r="X74" s="82">
        <v>0</v>
      </c>
      <c r="Y74" s="82">
        <v>0</v>
      </c>
      <c r="Z74" s="82">
        <v>0</v>
      </c>
      <c r="AA74" s="82">
        <v>0</v>
      </c>
      <c r="AB74" s="82">
        <v>0</v>
      </c>
      <c r="AC74" s="82">
        <v>0</v>
      </c>
      <c r="AD74" s="82">
        <v>0</v>
      </c>
      <c r="AE74" s="82">
        <v>0</v>
      </c>
      <c r="AF74" s="82">
        <v>0</v>
      </c>
      <c r="AG74" s="82">
        <v>0</v>
      </c>
      <c r="AH74" s="82">
        <v>0</v>
      </c>
      <c r="AJ74" s="83"/>
    </row>
    <row r="75" spans="1:36" s="85" customFormat="1" ht="12.75" customHeight="1">
      <c r="A75" s="86"/>
      <c r="B75" s="71" t="s">
        <v>204</v>
      </c>
      <c r="C75" s="50" t="s">
        <v>199</v>
      </c>
      <c r="D75" s="78"/>
      <c r="E75" s="79">
        <v>691.21145602000001</v>
      </c>
      <c r="F75" s="79">
        <v>685.10037821999993</v>
      </c>
      <c r="G75" s="79">
        <v>702.35551479999992</v>
      </c>
      <c r="H75" s="79">
        <v>692.72810501999993</v>
      </c>
      <c r="I75" s="79">
        <v>695.28147207000006</v>
      </c>
      <c r="J75" s="79">
        <v>691.84667239999999</v>
      </c>
      <c r="K75" s="79">
        <v>697.4532220000001</v>
      </c>
      <c r="L75" s="79">
        <v>695.82624945999999</v>
      </c>
      <c r="M75" s="79">
        <v>681.85268642000005</v>
      </c>
      <c r="N75" s="79">
        <v>746.54893528999992</v>
      </c>
      <c r="O75" s="79">
        <v>737.79257837</v>
      </c>
      <c r="P75" s="79">
        <v>714.27669763999995</v>
      </c>
      <c r="Q75" s="79">
        <v>737.74455852999984</v>
      </c>
      <c r="R75" s="79">
        <v>677.79864348000001</v>
      </c>
      <c r="S75" s="79">
        <v>692.21034869000005</v>
      </c>
      <c r="T75" s="79">
        <v>697.06992677999995</v>
      </c>
      <c r="U75" s="79">
        <v>671.69851615000005</v>
      </c>
      <c r="V75" s="79">
        <v>670.12759579999999</v>
      </c>
      <c r="W75" s="79">
        <v>650.85325538000006</v>
      </c>
      <c r="X75" s="79">
        <v>647.75775869000006</v>
      </c>
      <c r="Y75" s="79">
        <v>683.09838539000009</v>
      </c>
      <c r="Z75" s="79">
        <v>683.42406634999998</v>
      </c>
      <c r="AA75" s="79">
        <v>685.73031366000009</v>
      </c>
      <c r="AB75" s="79">
        <v>672.90401784000005</v>
      </c>
      <c r="AC75" s="79">
        <v>687.48235740999996</v>
      </c>
      <c r="AD75" s="79">
        <v>690.87822432999997</v>
      </c>
      <c r="AE75" s="79">
        <v>706.32968736000021</v>
      </c>
      <c r="AF75" s="79">
        <v>700.69864487000007</v>
      </c>
      <c r="AG75" s="79">
        <v>717.74548348999997</v>
      </c>
      <c r="AH75" s="79">
        <v>734.93671425999992</v>
      </c>
      <c r="AJ75" s="50"/>
    </row>
    <row r="76" spans="1:36" ht="12.75" customHeight="1">
      <c r="A76" s="16">
        <v>43</v>
      </c>
      <c r="B76" s="25"/>
      <c r="C76" s="75" t="s">
        <v>19</v>
      </c>
      <c r="D76" s="339" t="s">
        <v>15</v>
      </c>
      <c r="E76" s="82">
        <v>0.14430500000000002</v>
      </c>
      <c r="F76" s="82">
        <v>0.16609800000000002</v>
      </c>
      <c r="G76" s="82">
        <v>0</v>
      </c>
      <c r="H76" s="82">
        <v>0.22496000000000002</v>
      </c>
      <c r="I76" s="82">
        <v>0</v>
      </c>
      <c r="J76" s="82">
        <v>0</v>
      </c>
      <c r="K76" s="82">
        <v>0</v>
      </c>
      <c r="L76" s="82">
        <v>0</v>
      </c>
      <c r="M76" s="82">
        <v>0</v>
      </c>
      <c r="N76" s="82">
        <v>0</v>
      </c>
      <c r="O76" s="82">
        <v>0</v>
      </c>
      <c r="P76" s="82">
        <v>0</v>
      </c>
      <c r="Q76" s="82">
        <v>0</v>
      </c>
      <c r="R76" s="82">
        <v>0</v>
      </c>
      <c r="S76" s="82">
        <v>0</v>
      </c>
      <c r="T76" s="82">
        <v>0</v>
      </c>
      <c r="U76" s="82">
        <v>5.4600000000000003E-2</v>
      </c>
      <c r="V76" s="82">
        <v>0</v>
      </c>
      <c r="W76" s="82">
        <v>0.18787200000000001</v>
      </c>
      <c r="X76" s="82">
        <v>0</v>
      </c>
      <c r="Y76" s="82">
        <v>2.3936999999999999</v>
      </c>
      <c r="Z76" s="82">
        <v>3.9302280000000001</v>
      </c>
      <c r="AA76" s="82">
        <v>41.386091999999998</v>
      </c>
      <c r="AB76" s="82">
        <v>44.036904</v>
      </c>
      <c r="AC76" s="82">
        <v>50.168519999999994</v>
      </c>
      <c r="AD76" s="82">
        <v>48.808968</v>
      </c>
      <c r="AE76" s="82">
        <v>46.188192000000001</v>
      </c>
      <c r="AF76" s="82">
        <v>43.793559000000002</v>
      </c>
      <c r="AG76" s="82">
        <v>39.745567999999999</v>
      </c>
      <c r="AH76" s="82">
        <v>40.760928</v>
      </c>
      <c r="AJ76" s="83"/>
    </row>
    <row r="77" spans="1:36" ht="12.75" customHeight="1">
      <c r="A77" s="16">
        <v>44</v>
      </c>
      <c r="B77" s="25"/>
      <c r="C77" s="75" t="s">
        <v>17</v>
      </c>
      <c r="D77" s="339"/>
      <c r="E77" s="82">
        <v>461.37709828999999</v>
      </c>
      <c r="F77" s="82">
        <v>438.40779794999997</v>
      </c>
      <c r="G77" s="82">
        <v>448.06829927999996</v>
      </c>
      <c r="H77" s="82">
        <v>431.94107577</v>
      </c>
      <c r="I77" s="82">
        <v>423.85886206999999</v>
      </c>
      <c r="J77" s="82">
        <v>415.45367817000005</v>
      </c>
      <c r="K77" s="82">
        <v>420.79701146000002</v>
      </c>
      <c r="L77" s="82">
        <v>417.14943873999999</v>
      </c>
      <c r="M77" s="82">
        <v>405.81971493000003</v>
      </c>
      <c r="N77" s="82">
        <v>461.64055060999999</v>
      </c>
      <c r="O77" s="82">
        <v>435.77533490999997</v>
      </c>
      <c r="P77" s="82">
        <v>380.17025280999997</v>
      </c>
      <c r="Q77" s="82">
        <v>347.36623914999996</v>
      </c>
      <c r="R77" s="82">
        <v>325.13898377999999</v>
      </c>
      <c r="S77" s="82">
        <v>346.41316840999997</v>
      </c>
      <c r="T77" s="82">
        <v>340.46366341999999</v>
      </c>
      <c r="U77" s="82">
        <v>327.37362201000002</v>
      </c>
      <c r="V77" s="82">
        <v>323.06057923999998</v>
      </c>
      <c r="W77" s="82">
        <v>296.47098263999999</v>
      </c>
      <c r="X77" s="82">
        <v>299.73963054000001</v>
      </c>
      <c r="Y77" s="82">
        <v>311.47923204</v>
      </c>
      <c r="Z77" s="82">
        <v>301.70913245999998</v>
      </c>
      <c r="AA77" s="82">
        <v>252.98058936000001</v>
      </c>
      <c r="AB77" s="82">
        <v>224.52851955999998</v>
      </c>
      <c r="AC77" s="82">
        <v>213.87493968000001</v>
      </c>
      <c r="AD77" s="82">
        <v>202.55531719000001</v>
      </c>
      <c r="AE77" s="82">
        <v>186.72714803000002</v>
      </c>
      <c r="AF77" s="82">
        <v>167.66874624000002</v>
      </c>
      <c r="AG77" s="82">
        <v>174.71175471999999</v>
      </c>
      <c r="AH77" s="82">
        <v>132.01338268000001</v>
      </c>
      <c r="AJ77" s="83"/>
    </row>
    <row r="78" spans="1:36" ht="12.75" customHeight="1">
      <c r="A78" s="16">
        <v>45</v>
      </c>
      <c r="B78" s="25"/>
      <c r="C78" s="75" t="s">
        <v>18</v>
      </c>
      <c r="D78" s="339"/>
      <c r="E78" s="82">
        <v>14.227263730000001</v>
      </c>
      <c r="F78" s="82">
        <v>14.76992727</v>
      </c>
      <c r="G78" s="82">
        <v>13.478277519999999</v>
      </c>
      <c r="H78" s="82">
        <v>12.878661249999999</v>
      </c>
      <c r="I78" s="82">
        <v>12.934792</v>
      </c>
      <c r="J78" s="82">
        <v>12.98799223</v>
      </c>
      <c r="K78" s="82">
        <v>11.770086539999999</v>
      </c>
      <c r="L78" s="82">
        <v>13.63767972</v>
      </c>
      <c r="M78" s="82">
        <v>13.05466049</v>
      </c>
      <c r="N78" s="82">
        <v>22.756168679999998</v>
      </c>
      <c r="O78" s="82">
        <v>25.849594459999999</v>
      </c>
      <c r="P78" s="82">
        <v>27.401565129999998</v>
      </c>
      <c r="Q78" s="82">
        <v>26.160505659999998</v>
      </c>
      <c r="R78" s="82">
        <v>17.914227830000002</v>
      </c>
      <c r="S78" s="82">
        <v>17.87029618</v>
      </c>
      <c r="T78" s="82">
        <v>16.986395100000003</v>
      </c>
      <c r="U78" s="82">
        <v>16.284905649999999</v>
      </c>
      <c r="V78" s="82">
        <v>15.6498782</v>
      </c>
      <c r="W78" s="82">
        <v>15.47545289</v>
      </c>
      <c r="X78" s="82">
        <v>16.912253150000002</v>
      </c>
      <c r="Y78" s="82">
        <v>19.18414035</v>
      </c>
      <c r="Z78" s="82">
        <v>28.222863889999999</v>
      </c>
      <c r="AA78" s="82">
        <v>36.860505910000001</v>
      </c>
      <c r="AB78" s="82">
        <v>43.742755549999998</v>
      </c>
      <c r="AC78" s="82">
        <v>52.225635419999996</v>
      </c>
      <c r="AD78" s="82">
        <v>61.641487560000002</v>
      </c>
      <c r="AE78" s="82">
        <v>83.909877719999997</v>
      </c>
      <c r="AF78" s="82">
        <v>97.995435289999989</v>
      </c>
      <c r="AG78" s="82">
        <v>119.64647239</v>
      </c>
      <c r="AH78" s="82">
        <v>159.56621387999999</v>
      </c>
      <c r="AJ78" s="83"/>
    </row>
    <row r="79" spans="1:36" ht="12.75" customHeight="1">
      <c r="A79" s="16">
        <v>46</v>
      </c>
      <c r="B79" s="25"/>
      <c r="C79" s="75" t="s">
        <v>192</v>
      </c>
      <c r="D79" s="339"/>
      <c r="E79" s="82">
        <v>0</v>
      </c>
      <c r="F79" s="82">
        <v>0</v>
      </c>
      <c r="G79" s="82">
        <v>0</v>
      </c>
      <c r="H79" s="82">
        <v>0</v>
      </c>
      <c r="I79" s="82">
        <v>0</v>
      </c>
      <c r="J79" s="82">
        <v>0</v>
      </c>
      <c r="K79" s="82">
        <v>0</v>
      </c>
      <c r="L79" s="82">
        <v>0</v>
      </c>
      <c r="M79" s="82">
        <v>0</v>
      </c>
      <c r="N79" s="82">
        <v>0</v>
      </c>
      <c r="O79" s="82">
        <v>0</v>
      </c>
      <c r="P79" s="82">
        <v>17.5988297</v>
      </c>
      <c r="Q79" s="82">
        <v>61.72290572</v>
      </c>
      <c r="R79" s="82">
        <v>21.843242869999997</v>
      </c>
      <c r="S79" s="82">
        <v>11.0774841</v>
      </c>
      <c r="T79" s="82">
        <v>16.629217260000001</v>
      </c>
      <c r="U79" s="82">
        <v>9.4076274900000012</v>
      </c>
      <c r="V79" s="82">
        <v>10.914159359999999</v>
      </c>
      <c r="W79" s="82">
        <v>26.347803850000002</v>
      </c>
      <c r="X79" s="82">
        <v>18.901632000000003</v>
      </c>
      <c r="Y79" s="82">
        <v>22.166128</v>
      </c>
      <c r="Z79" s="82">
        <v>18.347159000000001</v>
      </c>
      <c r="AA79" s="82">
        <v>17.573021390000001</v>
      </c>
      <c r="AB79" s="82">
        <v>16.015892730000001</v>
      </c>
      <c r="AC79" s="82">
        <v>20.33737631</v>
      </c>
      <c r="AD79" s="82">
        <v>18.700495579999998</v>
      </c>
      <c r="AE79" s="82">
        <v>18.158393609999997</v>
      </c>
      <c r="AF79" s="82">
        <v>17.25199134</v>
      </c>
      <c r="AG79" s="82">
        <v>15.35323638</v>
      </c>
      <c r="AH79" s="82">
        <v>13.0959407</v>
      </c>
      <c r="AJ79" s="83"/>
    </row>
    <row r="80" spans="1:36" ht="12.75" customHeight="1">
      <c r="A80" s="16">
        <v>47</v>
      </c>
      <c r="B80" s="25"/>
      <c r="C80" s="75" t="s">
        <v>21</v>
      </c>
      <c r="D80" s="339"/>
      <c r="E80" s="82">
        <v>215.46278899999999</v>
      </c>
      <c r="F80" s="82">
        <v>231.75655499999999</v>
      </c>
      <c r="G80" s="82">
        <v>240.80893799999998</v>
      </c>
      <c r="H80" s="82">
        <v>247.68340799999999</v>
      </c>
      <c r="I80" s="82">
        <v>258.487818</v>
      </c>
      <c r="J80" s="82">
        <v>263.40500199999997</v>
      </c>
      <c r="K80" s="82">
        <v>264.886124</v>
      </c>
      <c r="L80" s="82">
        <v>265.039131</v>
      </c>
      <c r="M80" s="82">
        <v>262.97831099999996</v>
      </c>
      <c r="N80" s="82">
        <v>262.15221600000001</v>
      </c>
      <c r="O80" s="82">
        <v>275.48472700000002</v>
      </c>
      <c r="P80" s="82">
        <v>274.297957</v>
      </c>
      <c r="Q80" s="82">
        <v>285.554957</v>
      </c>
      <c r="R80" s="82">
        <v>292.64630099999999</v>
      </c>
      <c r="S80" s="82">
        <v>296.41426200000001</v>
      </c>
      <c r="T80" s="82">
        <v>301.956637</v>
      </c>
      <c r="U80" s="82">
        <v>298.00509199999999</v>
      </c>
      <c r="V80" s="82">
        <v>299.421311</v>
      </c>
      <c r="W80" s="82">
        <v>292.34608000000003</v>
      </c>
      <c r="X80" s="82">
        <v>294.02310899999998</v>
      </c>
      <c r="Y80" s="82">
        <v>308.67554799999999</v>
      </c>
      <c r="Z80" s="82">
        <v>313.96926100000002</v>
      </c>
      <c r="AA80" s="82">
        <v>320.20258200000001</v>
      </c>
      <c r="AB80" s="82">
        <v>327.51659100000001</v>
      </c>
      <c r="AC80" s="82">
        <v>333.98821299999997</v>
      </c>
      <c r="AD80" s="82">
        <v>343.534063</v>
      </c>
      <c r="AE80" s="82">
        <v>355.62513900000005</v>
      </c>
      <c r="AF80" s="82">
        <v>359.258984</v>
      </c>
      <c r="AG80" s="82">
        <v>345.41038900000001</v>
      </c>
      <c r="AH80" s="82">
        <v>364.889162</v>
      </c>
      <c r="AJ80" s="83"/>
    </row>
    <row r="81" spans="1:36" ht="12.75" customHeight="1">
      <c r="A81" s="16">
        <v>48</v>
      </c>
      <c r="B81" s="25"/>
      <c r="C81" s="75" t="s">
        <v>20</v>
      </c>
      <c r="D81" s="339"/>
      <c r="E81" s="82">
        <v>0</v>
      </c>
      <c r="F81" s="82">
        <v>0</v>
      </c>
      <c r="G81" s="82">
        <v>0</v>
      </c>
      <c r="H81" s="82">
        <v>0</v>
      </c>
      <c r="I81" s="82">
        <v>0</v>
      </c>
      <c r="J81" s="82">
        <v>0</v>
      </c>
      <c r="K81" s="82">
        <v>0</v>
      </c>
      <c r="L81" s="82">
        <v>0</v>
      </c>
      <c r="M81" s="82">
        <v>0</v>
      </c>
      <c r="N81" s="82">
        <v>0</v>
      </c>
      <c r="O81" s="82">
        <v>0.68292200000000003</v>
      </c>
      <c r="P81" s="82">
        <v>14.808093000000001</v>
      </c>
      <c r="Q81" s="82">
        <v>16.939951000000001</v>
      </c>
      <c r="R81" s="82">
        <v>20.255887999999999</v>
      </c>
      <c r="S81" s="82">
        <v>20.435137999999998</v>
      </c>
      <c r="T81" s="82">
        <v>21.034013999999999</v>
      </c>
      <c r="U81" s="82">
        <v>20.572669000000001</v>
      </c>
      <c r="V81" s="82">
        <v>21.081668000000001</v>
      </c>
      <c r="W81" s="82">
        <v>20.025063999999997</v>
      </c>
      <c r="X81" s="82">
        <v>18.181133999999997</v>
      </c>
      <c r="Y81" s="82">
        <v>19.199636999999999</v>
      </c>
      <c r="Z81" s="82">
        <v>17.245421999999998</v>
      </c>
      <c r="AA81" s="82">
        <v>16.727523000000001</v>
      </c>
      <c r="AB81" s="82">
        <v>17.063354999999998</v>
      </c>
      <c r="AC81" s="82">
        <v>16.887672999999999</v>
      </c>
      <c r="AD81" s="82">
        <v>15.637893</v>
      </c>
      <c r="AE81" s="82">
        <v>15.720936999999999</v>
      </c>
      <c r="AF81" s="82">
        <v>14.729929</v>
      </c>
      <c r="AG81" s="82">
        <v>22.878062999999997</v>
      </c>
      <c r="AH81" s="82">
        <v>24.611087000000001</v>
      </c>
      <c r="AJ81" s="83"/>
    </row>
    <row r="82" spans="1:36" ht="12.75" customHeight="1">
      <c r="A82" s="16">
        <v>49</v>
      </c>
      <c r="B82" s="25"/>
      <c r="C82" s="75" t="s">
        <v>193</v>
      </c>
      <c r="D82" s="339"/>
      <c r="E82" s="82">
        <v>0</v>
      </c>
      <c r="F82" s="82">
        <v>0</v>
      </c>
      <c r="G82" s="82">
        <v>0</v>
      </c>
      <c r="H82" s="82">
        <v>0</v>
      </c>
      <c r="I82" s="82">
        <v>0</v>
      </c>
      <c r="J82" s="82">
        <v>0</v>
      </c>
      <c r="K82" s="82">
        <v>0</v>
      </c>
      <c r="L82" s="82">
        <v>0</v>
      </c>
      <c r="M82" s="82">
        <v>0</v>
      </c>
      <c r="N82" s="82">
        <v>0</v>
      </c>
      <c r="O82" s="82">
        <v>0</v>
      </c>
      <c r="P82" s="82">
        <v>0</v>
      </c>
      <c r="Q82" s="82">
        <v>0</v>
      </c>
      <c r="R82" s="82">
        <v>0</v>
      </c>
      <c r="S82" s="82">
        <v>0</v>
      </c>
      <c r="T82" s="82">
        <v>0</v>
      </c>
      <c r="U82" s="82">
        <v>0</v>
      </c>
      <c r="V82" s="82">
        <v>0</v>
      </c>
      <c r="W82" s="82">
        <v>0</v>
      </c>
      <c r="X82" s="82">
        <v>0</v>
      </c>
      <c r="Y82" s="82">
        <v>0</v>
      </c>
      <c r="Z82" s="82">
        <v>0</v>
      </c>
      <c r="AA82" s="82">
        <v>0</v>
      </c>
      <c r="AB82" s="82">
        <v>0</v>
      </c>
      <c r="AC82" s="82">
        <v>0</v>
      </c>
      <c r="AD82" s="82">
        <v>0</v>
      </c>
      <c r="AE82" s="82">
        <v>0</v>
      </c>
      <c r="AF82" s="82">
        <v>0</v>
      </c>
      <c r="AG82" s="82">
        <v>0</v>
      </c>
      <c r="AH82" s="82">
        <v>0</v>
      </c>
      <c r="AJ82" s="83"/>
    </row>
    <row r="83" spans="1:36" s="85" customFormat="1" ht="12.75" customHeight="1">
      <c r="B83" s="71" t="s">
        <v>121</v>
      </c>
      <c r="C83" s="50" t="s">
        <v>200</v>
      </c>
      <c r="D83" s="78"/>
      <c r="E83" s="79">
        <v>901.78648683000006</v>
      </c>
      <c r="F83" s="79">
        <v>975.23761600000012</v>
      </c>
      <c r="G83" s="79">
        <v>1006.1974109499999</v>
      </c>
      <c r="H83" s="79">
        <v>965.13500237000005</v>
      </c>
      <c r="I83" s="79">
        <v>1013.81071376</v>
      </c>
      <c r="J83" s="79">
        <v>1051.4021655400002</v>
      </c>
      <c r="K83" s="79">
        <v>1080.93417836</v>
      </c>
      <c r="L83" s="79">
        <v>1241.33240409</v>
      </c>
      <c r="M83" s="79">
        <v>1206.6099246099998</v>
      </c>
      <c r="N83" s="79">
        <v>1271.4853819499999</v>
      </c>
      <c r="O83" s="79">
        <v>1244.8770345600001</v>
      </c>
      <c r="P83" s="79">
        <v>1132.1226184299999</v>
      </c>
      <c r="Q83" s="79">
        <v>1098.2523079100001</v>
      </c>
      <c r="R83" s="79">
        <v>1098.9593655600002</v>
      </c>
      <c r="S83" s="79">
        <v>1190.6886836899998</v>
      </c>
      <c r="T83" s="79">
        <v>1223.3761898400001</v>
      </c>
      <c r="U83" s="79">
        <v>1202.4247399899998</v>
      </c>
      <c r="V83" s="79">
        <v>1192.0083885700001</v>
      </c>
      <c r="W83" s="79">
        <v>1090.9330422099999</v>
      </c>
      <c r="X83" s="79">
        <v>1006.0620428199999</v>
      </c>
      <c r="Y83" s="79">
        <v>1106.61806819</v>
      </c>
      <c r="Z83" s="79">
        <v>1171.04733844</v>
      </c>
      <c r="AA83" s="79">
        <v>1175.7144051799999</v>
      </c>
      <c r="AB83" s="79">
        <v>1154.1814258800002</v>
      </c>
      <c r="AC83" s="79">
        <v>1148.90457036</v>
      </c>
      <c r="AD83" s="79">
        <v>1045.9024954800002</v>
      </c>
      <c r="AE83" s="79">
        <v>1010.4633818000001</v>
      </c>
      <c r="AF83" s="79">
        <v>982.06490478000012</v>
      </c>
      <c r="AG83" s="79">
        <v>1068.6852416700001</v>
      </c>
      <c r="AH83" s="79">
        <v>1045.81161273</v>
      </c>
      <c r="AJ83" s="50"/>
    </row>
    <row r="84" spans="1:36" ht="12.75" customHeight="1">
      <c r="A84" s="16">
        <v>57</v>
      </c>
      <c r="B84" s="25"/>
      <c r="C84" s="75" t="s">
        <v>19</v>
      </c>
      <c r="D84" s="339" t="s">
        <v>15</v>
      </c>
      <c r="E84" s="82">
        <v>177.31352379</v>
      </c>
      <c r="F84" s="82">
        <v>221.73509091</v>
      </c>
      <c r="G84" s="82">
        <v>255.64466876999998</v>
      </c>
      <c r="H84" s="82">
        <v>254.75545339000001</v>
      </c>
      <c r="I84" s="82">
        <v>260.10710847000001</v>
      </c>
      <c r="J84" s="82">
        <v>262.15346726000001</v>
      </c>
      <c r="K84" s="82">
        <v>273.51500806999996</v>
      </c>
      <c r="L84" s="82">
        <v>325.5936691</v>
      </c>
      <c r="M84" s="82">
        <v>310.13202332999998</v>
      </c>
      <c r="N84" s="82">
        <v>341.29035898999996</v>
      </c>
      <c r="O84" s="82">
        <v>302.97390442</v>
      </c>
      <c r="P84" s="82">
        <v>287.72754209999999</v>
      </c>
      <c r="Q84" s="82">
        <v>271.47339254999997</v>
      </c>
      <c r="R84" s="82">
        <v>276.16980999999998</v>
      </c>
      <c r="S84" s="82">
        <v>307.64446659999999</v>
      </c>
      <c r="T84" s="82">
        <v>343.63304119000003</v>
      </c>
      <c r="U84" s="82">
        <v>311.59854466000002</v>
      </c>
      <c r="V84" s="82">
        <v>319.75090304000003</v>
      </c>
      <c r="W84" s="82">
        <v>283.45764552999998</v>
      </c>
      <c r="X84" s="82">
        <v>293.27875410000001</v>
      </c>
      <c r="Y84" s="82">
        <v>342.41238663000001</v>
      </c>
      <c r="Z84" s="82">
        <v>487.01907931</v>
      </c>
      <c r="AA84" s="82">
        <v>530.42898462999995</v>
      </c>
      <c r="AB84" s="82">
        <v>519.82479271</v>
      </c>
      <c r="AC84" s="82">
        <v>486.02942144000002</v>
      </c>
      <c r="AD84" s="82">
        <v>418.19746503000005</v>
      </c>
      <c r="AE84" s="82">
        <v>416.40828409</v>
      </c>
      <c r="AF84" s="82">
        <v>396.75808640999998</v>
      </c>
      <c r="AG84" s="82">
        <v>480.51740646000002</v>
      </c>
      <c r="AH84" s="82">
        <v>478.00831586999999</v>
      </c>
      <c r="AJ84" s="83"/>
    </row>
    <row r="85" spans="1:36" ht="12.75" customHeight="1">
      <c r="A85" s="16">
        <v>58</v>
      </c>
      <c r="B85" s="25"/>
      <c r="C85" s="75" t="s">
        <v>17</v>
      </c>
      <c r="D85" s="339"/>
      <c r="E85" s="82">
        <v>444.81977690000008</v>
      </c>
      <c r="F85" s="82">
        <v>444.82013717000001</v>
      </c>
      <c r="G85" s="82">
        <v>439.21933621000005</v>
      </c>
      <c r="H85" s="82">
        <v>406.44042264000001</v>
      </c>
      <c r="I85" s="82">
        <v>436.59751282000002</v>
      </c>
      <c r="J85" s="82">
        <v>467.09697596000001</v>
      </c>
      <c r="K85" s="82">
        <v>471.68645184000002</v>
      </c>
      <c r="L85" s="82">
        <v>459.08184011999998</v>
      </c>
      <c r="M85" s="82">
        <v>431.03682544999998</v>
      </c>
      <c r="N85" s="82">
        <v>455.74671708000005</v>
      </c>
      <c r="O85" s="82">
        <v>442.30025749999999</v>
      </c>
      <c r="P85" s="82">
        <v>373.95626434000002</v>
      </c>
      <c r="Q85" s="82">
        <v>344.22074177999997</v>
      </c>
      <c r="R85" s="82">
        <v>306.86462724</v>
      </c>
      <c r="S85" s="82">
        <v>338.89500003000001</v>
      </c>
      <c r="T85" s="82">
        <v>323.13753602999998</v>
      </c>
      <c r="U85" s="82">
        <v>306.18223781999995</v>
      </c>
      <c r="V85" s="82">
        <v>299.09980868000002</v>
      </c>
      <c r="W85" s="82">
        <v>267.01679035999996</v>
      </c>
      <c r="X85" s="82">
        <v>216.94217305999999</v>
      </c>
      <c r="Y85" s="82">
        <v>215.56286348999998</v>
      </c>
      <c r="Z85" s="82">
        <v>145.89819101000001</v>
      </c>
      <c r="AA85" s="82">
        <v>116.25420486</v>
      </c>
      <c r="AB85" s="82">
        <v>99.200657079999999</v>
      </c>
      <c r="AC85" s="82">
        <v>99.114184800000004</v>
      </c>
      <c r="AD85" s="82">
        <v>84.530457249999998</v>
      </c>
      <c r="AE85" s="82">
        <v>78.079690570000011</v>
      </c>
      <c r="AF85" s="82">
        <v>71.646047299999992</v>
      </c>
      <c r="AG85" s="82">
        <v>60.650042289999995</v>
      </c>
      <c r="AH85" s="82">
        <v>48.531378019999998</v>
      </c>
      <c r="AJ85" s="83"/>
    </row>
    <row r="86" spans="1:36" ht="12.75" customHeight="1">
      <c r="A86" s="16">
        <v>59</v>
      </c>
      <c r="B86" s="25"/>
      <c r="C86" s="75" t="s">
        <v>18</v>
      </c>
      <c r="D86" s="339"/>
      <c r="E86" s="82">
        <v>0</v>
      </c>
      <c r="F86" s="82">
        <v>0</v>
      </c>
      <c r="G86" s="82">
        <v>0</v>
      </c>
      <c r="H86" s="82">
        <v>0</v>
      </c>
      <c r="I86" s="82">
        <v>0</v>
      </c>
      <c r="J86" s="82">
        <v>0</v>
      </c>
      <c r="K86" s="82">
        <v>0</v>
      </c>
      <c r="L86" s="82">
        <v>0.57779999999999998</v>
      </c>
      <c r="M86" s="82">
        <v>2.3885999999999998</v>
      </c>
      <c r="N86" s="82">
        <v>1.8504</v>
      </c>
      <c r="O86" s="82">
        <v>4.2679999999999998</v>
      </c>
      <c r="P86" s="82">
        <v>4.9119999999999999</v>
      </c>
      <c r="Q86" s="82">
        <v>4.7154092700000003</v>
      </c>
      <c r="R86" s="82">
        <v>7.2434059900000003</v>
      </c>
      <c r="S86" s="82">
        <v>6.89085283</v>
      </c>
      <c r="T86" s="82">
        <v>9.9455664899999991</v>
      </c>
      <c r="U86" s="82">
        <v>10.848706190000001</v>
      </c>
      <c r="V86" s="82">
        <v>12.183911</v>
      </c>
      <c r="W86" s="82">
        <v>11.776885999999999</v>
      </c>
      <c r="X86" s="82">
        <v>10.052667999999999</v>
      </c>
      <c r="Y86" s="82">
        <v>12.295834999999999</v>
      </c>
      <c r="Z86" s="82">
        <v>20.090610999999996</v>
      </c>
      <c r="AA86" s="82">
        <v>27.757594000000001</v>
      </c>
      <c r="AB86" s="82">
        <v>31.540457999999997</v>
      </c>
      <c r="AC86" s="82">
        <v>33.497517000000002</v>
      </c>
      <c r="AD86" s="82">
        <v>34.183315</v>
      </c>
      <c r="AE86" s="82">
        <v>35.037839999999996</v>
      </c>
      <c r="AF86" s="82">
        <v>36.178598000000001</v>
      </c>
      <c r="AG86" s="82">
        <v>44.445534000000002</v>
      </c>
      <c r="AH86" s="82">
        <v>46.001292999999997</v>
      </c>
      <c r="AJ86" s="83"/>
    </row>
    <row r="87" spans="1:36" ht="12.75" customHeight="1">
      <c r="A87" s="16">
        <v>60</v>
      </c>
      <c r="B87" s="25"/>
      <c r="C87" s="75" t="s">
        <v>192</v>
      </c>
      <c r="D87" s="339"/>
      <c r="E87" s="82">
        <v>-8.5999999282648795E-7</v>
      </c>
      <c r="F87" s="82">
        <v>-1.0799999945447801E-6</v>
      </c>
      <c r="G87" s="82">
        <v>9.6999999368563305E-7</v>
      </c>
      <c r="H87" s="82">
        <v>-6.6000000515486997E-7</v>
      </c>
      <c r="I87" s="82">
        <v>-5.2999999752501008E-7</v>
      </c>
      <c r="J87" s="82">
        <v>3.1999999919207801E-7</v>
      </c>
      <c r="K87" s="82">
        <v>-5.49999982467853E-7</v>
      </c>
      <c r="L87" s="82">
        <v>115.61893287000001</v>
      </c>
      <c r="M87" s="82">
        <v>136.80994283000001</v>
      </c>
      <c r="N87" s="82">
        <v>129.59289287999999</v>
      </c>
      <c r="O87" s="82">
        <v>132.15023063999999</v>
      </c>
      <c r="P87" s="82">
        <v>122.26072798999999</v>
      </c>
      <c r="Q87" s="82">
        <v>122.95814731</v>
      </c>
      <c r="R87" s="82">
        <v>154.11758533</v>
      </c>
      <c r="S87" s="82">
        <v>173.58429222999999</v>
      </c>
      <c r="T87" s="82">
        <v>179.40779013</v>
      </c>
      <c r="U87" s="82">
        <v>194.84426632</v>
      </c>
      <c r="V87" s="82">
        <v>183.79893885000001</v>
      </c>
      <c r="W87" s="82">
        <v>175.43503132000001</v>
      </c>
      <c r="X87" s="82">
        <v>152.58643265999999</v>
      </c>
      <c r="Y87" s="82">
        <v>189.66585006999998</v>
      </c>
      <c r="Z87" s="82">
        <v>165.76237012000001</v>
      </c>
      <c r="AA87" s="82">
        <v>146.03947369000002</v>
      </c>
      <c r="AB87" s="82">
        <v>147.67125609000001</v>
      </c>
      <c r="AC87" s="82">
        <v>164.15627212000001</v>
      </c>
      <c r="AD87" s="82">
        <v>163.6559882</v>
      </c>
      <c r="AE87" s="82">
        <v>134.76183114</v>
      </c>
      <c r="AF87" s="82">
        <v>121.99854207</v>
      </c>
      <c r="AG87" s="82">
        <v>119.10133191999999</v>
      </c>
      <c r="AH87" s="82">
        <v>111.26858284000001</v>
      </c>
      <c r="AJ87" s="83"/>
    </row>
    <row r="88" spans="1:36" ht="12.75" customHeight="1">
      <c r="A88" s="16">
        <v>61</v>
      </c>
      <c r="B88" s="25"/>
      <c r="C88" s="75" t="s">
        <v>21</v>
      </c>
      <c r="D88" s="339"/>
      <c r="E88" s="82">
        <v>279.65318700000006</v>
      </c>
      <c r="F88" s="82">
        <v>308.682389</v>
      </c>
      <c r="G88" s="82">
        <v>311.33340499999997</v>
      </c>
      <c r="H88" s="82">
        <v>303.93912699999998</v>
      </c>
      <c r="I88" s="82">
        <v>317.10609299999999</v>
      </c>
      <c r="J88" s="82">
        <v>322.15172200000001</v>
      </c>
      <c r="K88" s="82">
        <v>335.73271899999997</v>
      </c>
      <c r="L88" s="82">
        <v>340.46016200000003</v>
      </c>
      <c r="M88" s="82">
        <v>326.24253299999998</v>
      </c>
      <c r="N88" s="82">
        <v>343.00501299999996</v>
      </c>
      <c r="O88" s="82">
        <v>363.184642</v>
      </c>
      <c r="P88" s="82">
        <v>343.26608399999998</v>
      </c>
      <c r="Q88" s="82">
        <v>354.88461700000005</v>
      </c>
      <c r="R88" s="82">
        <v>354.56393700000001</v>
      </c>
      <c r="S88" s="82">
        <v>363.67407200000002</v>
      </c>
      <c r="T88" s="82">
        <v>356.35950500000001</v>
      </c>
      <c r="U88" s="82">
        <v>361.44327399999997</v>
      </c>
      <c r="V88" s="82">
        <v>360.822518</v>
      </c>
      <c r="W88" s="82">
        <v>338.51869599999998</v>
      </c>
      <c r="X88" s="82">
        <v>318.54245899999995</v>
      </c>
      <c r="Y88" s="82">
        <v>333.18997500000006</v>
      </c>
      <c r="Z88" s="82">
        <v>341.43048100000004</v>
      </c>
      <c r="AA88" s="82">
        <v>343.54391800000002</v>
      </c>
      <c r="AB88" s="82">
        <v>341.14504199999999</v>
      </c>
      <c r="AC88" s="82">
        <v>350.57426199999998</v>
      </c>
      <c r="AD88" s="82">
        <v>329.44644400000004</v>
      </c>
      <c r="AE88" s="82">
        <v>330.17820900000004</v>
      </c>
      <c r="AF88" s="82">
        <v>339.65847100000002</v>
      </c>
      <c r="AG88" s="82">
        <v>359.18389100000002</v>
      </c>
      <c r="AH88" s="82">
        <v>356.461499</v>
      </c>
      <c r="AJ88" s="83"/>
    </row>
    <row r="89" spans="1:36" ht="12.75" customHeight="1">
      <c r="A89" s="16">
        <v>62</v>
      </c>
      <c r="B89" s="25"/>
      <c r="C89" s="75" t="s">
        <v>20</v>
      </c>
      <c r="D89" s="339"/>
      <c r="E89" s="82">
        <v>0</v>
      </c>
      <c r="F89" s="82">
        <v>0</v>
      </c>
      <c r="G89" s="82">
        <v>0</v>
      </c>
      <c r="H89" s="82">
        <v>0</v>
      </c>
      <c r="I89" s="82">
        <v>0</v>
      </c>
      <c r="J89" s="82">
        <v>0</v>
      </c>
      <c r="K89" s="82">
        <v>0</v>
      </c>
      <c r="L89" s="82">
        <v>0</v>
      </c>
      <c r="M89" s="82">
        <v>0</v>
      </c>
      <c r="N89" s="82">
        <v>0</v>
      </c>
      <c r="O89" s="82">
        <v>0</v>
      </c>
      <c r="P89" s="82">
        <v>0</v>
      </c>
      <c r="Q89" s="82">
        <v>0</v>
      </c>
      <c r="R89" s="82">
        <v>0</v>
      </c>
      <c r="S89" s="82">
        <v>0</v>
      </c>
      <c r="T89" s="82">
        <v>10.892751000000001</v>
      </c>
      <c r="U89" s="82">
        <v>17.507711</v>
      </c>
      <c r="V89" s="82">
        <v>16.352308999999998</v>
      </c>
      <c r="W89" s="82">
        <v>14.727993</v>
      </c>
      <c r="X89" s="82">
        <v>14.659556</v>
      </c>
      <c r="Y89" s="82">
        <v>13.491157999999999</v>
      </c>
      <c r="Z89" s="82">
        <v>10.846606</v>
      </c>
      <c r="AA89" s="82">
        <v>11.69023</v>
      </c>
      <c r="AB89" s="82">
        <v>14.79922</v>
      </c>
      <c r="AC89" s="82">
        <v>15.532913000000001</v>
      </c>
      <c r="AD89" s="82">
        <v>15.888826</v>
      </c>
      <c r="AE89" s="82">
        <v>15.997527</v>
      </c>
      <c r="AF89" s="82">
        <v>15.82516</v>
      </c>
      <c r="AG89" s="82">
        <v>4.7870359999999996</v>
      </c>
      <c r="AH89" s="82">
        <v>5.5405439999999997</v>
      </c>
      <c r="AJ89" s="83"/>
    </row>
    <row r="90" spans="1:36" ht="12.75" customHeight="1">
      <c r="A90" s="16">
        <v>63</v>
      </c>
      <c r="B90" s="25"/>
      <c r="C90" s="75" t="s">
        <v>193</v>
      </c>
      <c r="D90" s="339"/>
      <c r="E90" s="82">
        <v>0</v>
      </c>
      <c r="F90" s="82">
        <v>0</v>
      </c>
      <c r="G90" s="82">
        <v>0</v>
      </c>
      <c r="H90" s="82">
        <v>0</v>
      </c>
      <c r="I90" s="82">
        <v>0</v>
      </c>
      <c r="J90" s="82">
        <v>0</v>
      </c>
      <c r="K90" s="82">
        <v>0</v>
      </c>
      <c r="L90" s="82">
        <v>0</v>
      </c>
      <c r="M90" s="82">
        <v>0</v>
      </c>
      <c r="N90" s="82">
        <v>0</v>
      </c>
      <c r="O90" s="82">
        <v>0</v>
      </c>
      <c r="P90" s="82">
        <v>0</v>
      </c>
      <c r="Q90" s="82">
        <v>0</v>
      </c>
      <c r="R90" s="82">
        <v>0</v>
      </c>
      <c r="S90" s="82">
        <v>0</v>
      </c>
      <c r="T90" s="82">
        <v>0</v>
      </c>
      <c r="U90" s="82">
        <v>0</v>
      </c>
      <c r="V90" s="82">
        <v>0</v>
      </c>
      <c r="W90" s="82">
        <v>0</v>
      </c>
      <c r="X90" s="82">
        <v>0</v>
      </c>
      <c r="Y90" s="82">
        <v>0</v>
      </c>
      <c r="Z90" s="82">
        <v>0</v>
      </c>
      <c r="AA90" s="82">
        <v>0</v>
      </c>
      <c r="AB90" s="82">
        <v>0</v>
      </c>
      <c r="AC90" s="82">
        <v>0</v>
      </c>
      <c r="AD90" s="82">
        <v>0</v>
      </c>
      <c r="AE90" s="82">
        <v>0</v>
      </c>
      <c r="AF90" s="82">
        <v>0</v>
      </c>
      <c r="AG90" s="82">
        <v>0</v>
      </c>
      <c r="AH90" s="82">
        <v>0</v>
      </c>
      <c r="AJ90" s="83"/>
    </row>
    <row r="91" spans="1:36" s="85" customFormat="1" ht="12.75" customHeight="1">
      <c r="B91" s="71" t="s">
        <v>120</v>
      </c>
      <c r="C91" s="50" t="s">
        <v>201</v>
      </c>
      <c r="D91" s="78"/>
      <c r="E91" s="79">
        <v>64.156814999999995</v>
      </c>
      <c r="F91" s="79">
        <v>65.930013000000002</v>
      </c>
      <c r="G91" s="79">
        <v>63.832441000000003</v>
      </c>
      <c r="H91" s="79">
        <v>60.748101000000005</v>
      </c>
      <c r="I91" s="79">
        <v>61.039355999999998</v>
      </c>
      <c r="J91" s="79">
        <v>60.055672000000001</v>
      </c>
      <c r="K91" s="79">
        <v>59.65504</v>
      </c>
      <c r="L91" s="79">
        <v>60.267127000000002</v>
      </c>
      <c r="M91" s="79">
        <v>58.945368999999999</v>
      </c>
      <c r="N91" s="79">
        <v>57.689532</v>
      </c>
      <c r="O91" s="79">
        <v>55.270156999999998</v>
      </c>
      <c r="P91" s="79">
        <v>46.926036000000003</v>
      </c>
      <c r="Q91" s="79">
        <v>43.868282000000001</v>
      </c>
      <c r="R91" s="79">
        <v>45.191538000000001</v>
      </c>
      <c r="S91" s="79">
        <v>47.482340000000008</v>
      </c>
      <c r="T91" s="79">
        <v>47.555126999999999</v>
      </c>
      <c r="U91" s="79">
        <v>47.893853999999997</v>
      </c>
      <c r="V91" s="79">
        <v>47.959191000000004</v>
      </c>
      <c r="W91" s="79">
        <v>46.176907999999997</v>
      </c>
      <c r="X91" s="79">
        <v>42.55874</v>
      </c>
      <c r="Y91" s="79">
        <v>46.715091999999999</v>
      </c>
      <c r="Z91" s="79">
        <v>46.100479999999997</v>
      </c>
      <c r="AA91" s="79">
        <v>42.620783000000003</v>
      </c>
      <c r="AB91" s="79">
        <v>44.026369000000003</v>
      </c>
      <c r="AC91" s="79">
        <v>42.065681999999995</v>
      </c>
      <c r="AD91" s="79">
        <v>40.995234999999994</v>
      </c>
      <c r="AE91" s="79">
        <v>41.471905</v>
      </c>
      <c r="AF91" s="79">
        <v>42.466605999999999</v>
      </c>
      <c r="AG91" s="79">
        <v>38.95082</v>
      </c>
      <c r="AH91" s="79">
        <v>39.040448999999995</v>
      </c>
      <c r="AJ91" s="50"/>
    </row>
    <row r="92" spans="1:36" ht="12.75" customHeight="1">
      <c r="A92" s="16">
        <v>64</v>
      </c>
      <c r="B92" s="25"/>
      <c r="C92" s="75" t="s">
        <v>19</v>
      </c>
      <c r="D92" s="339" t="s">
        <v>15</v>
      </c>
      <c r="E92" s="82">
        <v>0</v>
      </c>
      <c r="F92" s="82">
        <v>0</v>
      </c>
      <c r="G92" s="82">
        <v>0</v>
      </c>
      <c r="H92" s="82">
        <v>0</v>
      </c>
      <c r="I92" s="82">
        <v>9.0117000000000003E-2</v>
      </c>
      <c r="J92" s="82">
        <v>0</v>
      </c>
      <c r="K92" s="82">
        <v>0</v>
      </c>
      <c r="L92" s="82">
        <v>0</v>
      </c>
      <c r="M92" s="82">
        <v>0</v>
      </c>
      <c r="N92" s="82">
        <v>0</v>
      </c>
      <c r="O92" s="82">
        <v>0</v>
      </c>
      <c r="P92" s="82">
        <v>0</v>
      </c>
      <c r="Q92" s="82">
        <v>0</v>
      </c>
      <c r="R92" s="82">
        <v>0</v>
      </c>
      <c r="S92" s="82">
        <v>0</v>
      </c>
      <c r="T92" s="82">
        <v>0</v>
      </c>
      <c r="U92" s="82">
        <v>0</v>
      </c>
      <c r="V92" s="82">
        <v>0</v>
      </c>
      <c r="W92" s="82">
        <v>0</v>
      </c>
      <c r="X92" s="82">
        <v>0</v>
      </c>
      <c r="Y92" s="82">
        <v>0</v>
      </c>
      <c r="Z92" s="82">
        <v>0</v>
      </c>
      <c r="AA92" s="82">
        <v>0</v>
      </c>
      <c r="AB92" s="82">
        <v>0</v>
      </c>
      <c r="AC92" s="82">
        <v>0</v>
      </c>
      <c r="AD92" s="82">
        <v>0</v>
      </c>
      <c r="AE92" s="82">
        <v>0</v>
      </c>
      <c r="AF92" s="82">
        <v>0</v>
      </c>
      <c r="AG92" s="82">
        <v>0</v>
      </c>
      <c r="AH92" s="82">
        <v>0</v>
      </c>
      <c r="AJ92" s="83"/>
    </row>
    <row r="93" spans="1:36" ht="12.75" customHeight="1">
      <c r="A93" s="16">
        <v>65</v>
      </c>
      <c r="B93" s="25"/>
      <c r="C93" s="75" t="s">
        <v>17</v>
      </c>
      <c r="D93" s="339"/>
      <c r="E93" s="82">
        <v>7.5754700000000001</v>
      </c>
      <c r="F93" s="82">
        <v>8.4827700000000004</v>
      </c>
      <c r="G93" s="82">
        <v>8.8115450000000006</v>
      </c>
      <c r="H93" s="82">
        <v>9.725700999999999</v>
      </c>
      <c r="I93" s="82">
        <v>10.021477999999998</v>
      </c>
      <c r="J93" s="82">
        <v>9.9366269999999997</v>
      </c>
      <c r="K93" s="82">
        <v>10.618671000000001</v>
      </c>
      <c r="L93" s="82">
        <v>10.363654</v>
      </c>
      <c r="M93" s="82">
        <v>10.937558999999998</v>
      </c>
      <c r="N93" s="82">
        <v>11.186538000000001</v>
      </c>
      <c r="O93" s="82">
        <v>8.8084879999999988</v>
      </c>
      <c r="P93" s="82">
        <v>6.4916830000000001</v>
      </c>
      <c r="Q93" s="82">
        <v>4.9142340000000004</v>
      </c>
      <c r="R93" s="82">
        <v>5.1080060000000005</v>
      </c>
      <c r="S93" s="82">
        <v>5.6392150000000001</v>
      </c>
      <c r="T93" s="82">
        <v>5.7707449999999998</v>
      </c>
      <c r="U93" s="82">
        <v>5.943988</v>
      </c>
      <c r="V93" s="82">
        <v>6.0266850000000005</v>
      </c>
      <c r="W93" s="82">
        <v>6.2540460000000007</v>
      </c>
      <c r="X93" s="82">
        <v>7.0283770000000008</v>
      </c>
      <c r="Y93" s="82">
        <v>8.1033659999999994</v>
      </c>
      <c r="Z93" s="82">
        <v>8.1936319999999991</v>
      </c>
      <c r="AA93" s="82">
        <v>7.0537900000000002</v>
      </c>
      <c r="AB93" s="82">
        <v>7.5285959999999994</v>
      </c>
      <c r="AC93" s="82">
        <v>6.0545789999999995</v>
      </c>
      <c r="AD93" s="82">
        <v>5.2276239999999996</v>
      </c>
      <c r="AE93" s="82">
        <v>4.6621069999999998</v>
      </c>
      <c r="AF93" s="82">
        <v>4.7492460000000003</v>
      </c>
      <c r="AG93" s="82">
        <v>1.088031</v>
      </c>
      <c r="AH93" s="82">
        <v>0.94299699999999997</v>
      </c>
      <c r="AJ93" s="83"/>
    </row>
    <row r="94" spans="1:36" ht="12.75" customHeight="1">
      <c r="A94" s="16">
        <v>66</v>
      </c>
      <c r="B94" s="25"/>
      <c r="C94" s="75" t="s">
        <v>18</v>
      </c>
      <c r="D94" s="339"/>
      <c r="E94" s="82">
        <v>0</v>
      </c>
      <c r="F94" s="82">
        <v>0</v>
      </c>
      <c r="G94" s="82">
        <v>0</v>
      </c>
      <c r="H94" s="82">
        <v>0</v>
      </c>
      <c r="I94" s="82">
        <v>0</v>
      </c>
      <c r="J94" s="82">
        <v>0</v>
      </c>
      <c r="K94" s="82">
        <v>0</v>
      </c>
      <c r="L94" s="82">
        <v>0</v>
      </c>
      <c r="M94" s="82">
        <v>0</v>
      </c>
      <c r="N94" s="82">
        <v>0</v>
      </c>
      <c r="O94" s="82">
        <v>0</v>
      </c>
      <c r="P94" s="82">
        <v>0</v>
      </c>
      <c r="Q94" s="82">
        <v>0</v>
      </c>
      <c r="R94" s="82">
        <v>1.328999</v>
      </c>
      <c r="S94" s="82">
        <v>1.5151790000000001</v>
      </c>
      <c r="T94" s="82">
        <v>1.690329</v>
      </c>
      <c r="U94" s="82">
        <v>1.7606379999999999</v>
      </c>
      <c r="V94" s="82">
        <v>1.8850450000000001</v>
      </c>
      <c r="W94" s="82">
        <v>1.626673</v>
      </c>
      <c r="X94" s="82">
        <v>1.7108030000000001</v>
      </c>
      <c r="Y94" s="82">
        <v>2.1996449999999999</v>
      </c>
      <c r="Z94" s="82">
        <v>2.221428</v>
      </c>
      <c r="AA94" s="82">
        <v>0.67343299999999995</v>
      </c>
      <c r="AB94" s="82">
        <v>0.70637699999999992</v>
      </c>
      <c r="AC94" s="82">
        <v>0.742035</v>
      </c>
      <c r="AD94" s="82">
        <v>2.1408240000000003</v>
      </c>
      <c r="AE94" s="82">
        <v>3.9358530000000003</v>
      </c>
      <c r="AF94" s="82">
        <v>4.9952579999999998</v>
      </c>
      <c r="AG94" s="82">
        <v>3.9476399999999998</v>
      </c>
      <c r="AH94" s="82">
        <v>4.356789</v>
      </c>
      <c r="AJ94" s="83"/>
    </row>
    <row r="95" spans="1:36" ht="12.75" customHeight="1">
      <c r="A95" s="16">
        <v>67</v>
      </c>
      <c r="B95" s="25"/>
      <c r="C95" s="75" t="s">
        <v>192</v>
      </c>
      <c r="D95" s="339"/>
      <c r="E95" s="82">
        <v>0</v>
      </c>
      <c r="F95" s="82">
        <v>0</v>
      </c>
      <c r="G95" s="82">
        <v>0</v>
      </c>
      <c r="H95" s="82">
        <v>0</v>
      </c>
      <c r="I95" s="82">
        <v>0</v>
      </c>
      <c r="J95" s="82">
        <v>0</v>
      </c>
      <c r="K95" s="82">
        <v>0</v>
      </c>
      <c r="L95" s="82">
        <v>0</v>
      </c>
      <c r="M95" s="82">
        <v>0</v>
      </c>
      <c r="N95" s="82">
        <v>0</v>
      </c>
      <c r="O95" s="82">
        <v>0</v>
      </c>
      <c r="P95" s="82">
        <v>0</v>
      </c>
      <c r="Q95" s="82">
        <v>0</v>
      </c>
      <c r="R95" s="82">
        <v>0</v>
      </c>
      <c r="S95" s="82">
        <v>0</v>
      </c>
      <c r="T95" s="82">
        <v>0</v>
      </c>
      <c r="U95" s="82">
        <v>0</v>
      </c>
      <c r="V95" s="82">
        <v>0</v>
      </c>
      <c r="W95" s="82">
        <v>0</v>
      </c>
      <c r="X95" s="82">
        <v>0</v>
      </c>
      <c r="Y95" s="82">
        <v>0</v>
      </c>
      <c r="Z95" s="82">
        <v>0</v>
      </c>
      <c r="AA95" s="82">
        <v>0</v>
      </c>
      <c r="AB95" s="82">
        <v>0</v>
      </c>
      <c r="AC95" s="82">
        <v>0</v>
      </c>
      <c r="AD95" s="82">
        <v>0</v>
      </c>
      <c r="AE95" s="82">
        <v>0</v>
      </c>
      <c r="AF95" s="82">
        <v>0</v>
      </c>
      <c r="AG95" s="82">
        <v>0</v>
      </c>
      <c r="AH95" s="82">
        <v>0</v>
      </c>
      <c r="AJ95" s="83"/>
    </row>
    <row r="96" spans="1:36" ht="12.75" customHeight="1">
      <c r="A96" s="16">
        <v>68</v>
      </c>
      <c r="B96" s="25"/>
      <c r="C96" s="75" t="s">
        <v>21</v>
      </c>
      <c r="D96" s="339"/>
      <c r="E96" s="82">
        <v>56.581344999999999</v>
      </c>
      <c r="F96" s="82">
        <v>57.447243</v>
      </c>
      <c r="G96" s="82">
        <v>55.020896</v>
      </c>
      <c r="H96" s="82">
        <v>51.022400000000005</v>
      </c>
      <c r="I96" s="82">
        <v>50.927760999999997</v>
      </c>
      <c r="J96" s="82">
        <v>50.119045</v>
      </c>
      <c r="K96" s="82">
        <v>49.036369000000001</v>
      </c>
      <c r="L96" s="82">
        <v>49.903472999999998</v>
      </c>
      <c r="M96" s="82">
        <v>48.007809999999999</v>
      </c>
      <c r="N96" s="82">
        <v>46.502994000000001</v>
      </c>
      <c r="O96" s="82">
        <v>46.461669000000001</v>
      </c>
      <c r="P96" s="82">
        <v>40.434353000000002</v>
      </c>
      <c r="Q96" s="82">
        <v>38.954048</v>
      </c>
      <c r="R96" s="82">
        <v>38.754533000000002</v>
      </c>
      <c r="S96" s="82">
        <v>40.327946000000004</v>
      </c>
      <c r="T96" s="82">
        <v>40.094053000000002</v>
      </c>
      <c r="U96" s="82">
        <v>40.189228</v>
      </c>
      <c r="V96" s="82">
        <v>40.047461000000006</v>
      </c>
      <c r="W96" s="82">
        <v>38.296188999999998</v>
      </c>
      <c r="X96" s="82">
        <v>33.819559999999996</v>
      </c>
      <c r="Y96" s="82">
        <v>36.412081000000001</v>
      </c>
      <c r="Z96" s="82">
        <v>35.685420000000001</v>
      </c>
      <c r="AA96" s="82">
        <v>34.893560000000001</v>
      </c>
      <c r="AB96" s="82">
        <v>35.791395999999999</v>
      </c>
      <c r="AC96" s="82">
        <v>35.269067999999997</v>
      </c>
      <c r="AD96" s="82">
        <v>33.626786999999993</v>
      </c>
      <c r="AE96" s="82">
        <v>32.873944999999999</v>
      </c>
      <c r="AF96" s="82">
        <v>32.722102</v>
      </c>
      <c r="AG96" s="82">
        <v>33.915149</v>
      </c>
      <c r="AH96" s="82">
        <v>33.740662999999998</v>
      </c>
      <c r="AJ96" s="83"/>
    </row>
    <row r="97" spans="1:36" ht="12.75" customHeight="1">
      <c r="A97" s="16">
        <v>69</v>
      </c>
      <c r="B97" s="25"/>
      <c r="C97" s="75" t="s">
        <v>20</v>
      </c>
      <c r="D97" s="339"/>
      <c r="E97" s="82">
        <v>0</v>
      </c>
      <c r="F97" s="82">
        <v>0</v>
      </c>
      <c r="G97" s="82">
        <v>0</v>
      </c>
      <c r="H97" s="82">
        <v>0</v>
      </c>
      <c r="I97" s="82">
        <v>0</v>
      </c>
      <c r="J97" s="82">
        <v>0</v>
      </c>
      <c r="K97" s="82">
        <v>0</v>
      </c>
      <c r="L97" s="82">
        <v>0</v>
      </c>
      <c r="M97" s="82">
        <v>0</v>
      </c>
      <c r="N97" s="82">
        <v>0</v>
      </c>
      <c r="O97" s="82">
        <v>0</v>
      </c>
      <c r="P97" s="82">
        <v>0</v>
      </c>
      <c r="Q97" s="82">
        <v>0</v>
      </c>
      <c r="R97" s="82">
        <v>0</v>
      </c>
      <c r="S97" s="82">
        <v>0</v>
      </c>
      <c r="T97" s="82">
        <v>0</v>
      </c>
      <c r="U97" s="82">
        <v>0</v>
      </c>
      <c r="V97" s="82">
        <v>0</v>
      </c>
      <c r="W97" s="82">
        <v>0</v>
      </c>
      <c r="X97" s="82">
        <v>0</v>
      </c>
      <c r="Y97" s="82">
        <v>0</v>
      </c>
      <c r="Z97" s="82">
        <v>0</v>
      </c>
      <c r="AA97" s="82">
        <v>0</v>
      </c>
      <c r="AB97" s="82">
        <v>0</v>
      </c>
      <c r="AC97" s="82">
        <v>0</v>
      </c>
      <c r="AD97" s="82">
        <v>0</v>
      </c>
      <c r="AE97" s="82">
        <v>0</v>
      </c>
      <c r="AF97" s="82">
        <v>0</v>
      </c>
      <c r="AG97" s="82">
        <v>0</v>
      </c>
      <c r="AH97" s="82">
        <v>0</v>
      </c>
      <c r="AJ97" s="83"/>
    </row>
    <row r="98" spans="1:36" ht="12.75" customHeight="1">
      <c r="A98" s="16">
        <v>70</v>
      </c>
      <c r="B98" s="25"/>
      <c r="C98" s="75" t="s">
        <v>193</v>
      </c>
      <c r="D98" s="339"/>
      <c r="E98" s="82">
        <v>0</v>
      </c>
      <c r="F98" s="82">
        <v>0</v>
      </c>
      <c r="G98" s="82">
        <v>0</v>
      </c>
      <c r="H98" s="82">
        <v>0</v>
      </c>
      <c r="I98" s="82">
        <v>0</v>
      </c>
      <c r="J98" s="82">
        <v>0</v>
      </c>
      <c r="K98" s="82">
        <v>0</v>
      </c>
      <c r="L98" s="82">
        <v>0</v>
      </c>
      <c r="M98" s="82">
        <v>0</v>
      </c>
      <c r="N98" s="82">
        <v>0</v>
      </c>
      <c r="O98" s="82">
        <v>0</v>
      </c>
      <c r="P98" s="82">
        <v>0</v>
      </c>
      <c r="Q98" s="82">
        <v>0</v>
      </c>
      <c r="R98" s="82">
        <v>0</v>
      </c>
      <c r="S98" s="82">
        <v>0</v>
      </c>
      <c r="T98" s="82">
        <v>0</v>
      </c>
      <c r="U98" s="82">
        <v>0</v>
      </c>
      <c r="V98" s="82">
        <v>0</v>
      </c>
      <c r="W98" s="82">
        <v>0</v>
      </c>
      <c r="X98" s="82">
        <v>0</v>
      </c>
      <c r="Y98" s="82">
        <v>0</v>
      </c>
      <c r="Z98" s="82">
        <v>0</v>
      </c>
      <c r="AA98" s="82">
        <v>0</v>
      </c>
      <c r="AB98" s="82">
        <v>0</v>
      </c>
      <c r="AC98" s="82">
        <v>0</v>
      </c>
      <c r="AD98" s="82">
        <v>0</v>
      </c>
      <c r="AE98" s="82">
        <v>0</v>
      </c>
      <c r="AF98" s="82">
        <v>0</v>
      </c>
      <c r="AG98" s="82">
        <v>0</v>
      </c>
      <c r="AH98" s="82">
        <v>0</v>
      </c>
      <c r="AJ98" s="83"/>
    </row>
    <row r="99" spans="1:36" s="85" customFormat="1" ht="12.75" customHeight="1">
      <c r="B99" s="89" t="s">
        <v>205</v>
      </c>
      <c r="C99" s="50" t="s">
        <v>202</v>
      </c>
      <c r="D99" s="78"/>
      <c r="E99" s="79">
        <v>1493.13648687</v>
      </c>
      <c r="F99" s="79">
        <v>1597.4967999800001</v>
      </c>
      <c r="G99" s="79">
        <v>1697.2775900399997</v>
      </c>
      <c r="H99" s="79">
        <v>1693.8965685799999</v>
      </c>
      <c r="I99" s="79">
        <v>1779.9342802199999</v>
      </c>
      <c r="J99" s="79">
        <v>1818.6306230800001</v>
      </c>
      <c r="K99" s="79">
        <v>1964.4015700300001</v>
      </c>
      <c r="L99" s="79">
        <v>2064.01478382</v>
      </c>
      <c r="M99" s="79">
        <v>2094.0565799999999</v>
      </c>
      <c r="N99" s="79">
        <v>2258.79844366</v>
      </c>
      <c r="O99" s="79">
        <v>2335.1448385600002</v>
      </c>
      <c r="P99" s="79">
        <v>2057.4940020400004</v>
      </c>
      <c r="Q99" s="79">
        <v>1924.5034718799998</v>
      </c>
      <c r="R99" s="79">
        <v>1746.0124091499999</v>
      </c>
      <c r="S99" s="79">
        <v>1917.2916297499999</v>
      </c>
      <c r="T99" s="79">
        <v>1773.1197933500002</v>
      </c>
      <c r="U99" s="79">
        <v>1621.9396348400003</v>
      </c>
      <c r="V99" s="79">
        <v>1576.4989225300001</v>
      </c>
      <c r="W99" s="79">
        <v>1446.94264226</v>
      </c>
      <c r="X99" s="79">
        <v>1272.8917698800001</v>
      </c>
      <c r="Y99" s="79">
        <v>1442.17731417</v>
      </c>
      <c r="Z99" s="79">
        <v>1367.56014901</v>
      </c>
      <c r="AA99" s="79">
        <v>1380.44396613</v>
      </c>
      <c r="AB99" s="79">
        <v>1396.7408269999999</v>
      </c>
      <c r="AC99" s="79">
        <v>1361.92012869</v>
      </c>
      <c r="AD99" s="79">
        <v>1248.2118078400001</v>
      </c>
      <c r="AE99" s="79">
        <v>1140.2192170000001</v>
      </c>
      <c r="AF99" s="79">
        <v>1110.58460945</v>
      </c>
      <c r="AG99" s="79">
        <v>1170.4283950500001</v>
      </c>
      <c r="AH99" s="79">
        <v>1098.8593705599999</v>
      </c>
      <c r="AJ99" s="50"/>
    </row>
    <row r="100" spans="1:36" ht="12.75" customHeight="1">
      <c r="A100" s="16">
        <v>71</v>
      </c>
      <c r="B100" s="25"/>
      <c r="C100" s="75" t="s">
        <v>19</v>
      </c>
      <c r="D100" s="339" t="s">
        <v>15</v>
      </c>
      <c r="E100" s="82">
        <v>29.07872914</v>
      </c>
      <c r="F100" s="82">
        <v>41.100152190000003</v>
      </c>
      <c r="G100" s="82">
        <v>83.55239469</v>
      </c>
      <c r="H100" s="82">
        <v>66.50770811000001</v>
      </c>
      <c r="I100" s="82">
        <v>55.159629959999997</v>
      </c>
      <c r="J100" s="82">
        <v>61.312397400000002</v>
      </c>
      <c r="K100" s="82">
        <v>81.189993600000008</v>
      </c>
      <c r="L100" s="82">
        <v>58.756801610000004</v>
      </c>
      <c r="M100" s="82">
        <v>66.797438880000001</v>
      </c>
      <c r="N100" s="82">
        <v>59.554994100000002</v>
      </c>
      <c r="O100" s="82">
        <v>56.054867850000001</v>
      </c>
      <c r="P100" s="82">
        <v>57.990140330000003</v>
      </c>
      <c r="Q100" s="82">
        <v>64.116623880000006</v>
      </c>
      <c r="R100" s="82">
        <v>62.473063260000004</v>
      </c>
      <c r="S100" s="82">
        <v>55.162671979999999</v>
      </c>
      <c r="T100" s="82">
        <v>56.673252410000003</v>
      </c>
      <c r="U100" s="82">
        <v>43.85085814</v>
      </c>
      <c r="V100" s="82">
        <v>64.063724620000002</v>
      </c>
      <c r="W100" s="82">
        <v>131.53395417000002</v>
      </c>
      <c r="X100" s="82">
        <v>159.41720221</v>
      </c>
      <c r="Y100" s="82">
        <v>295.77625761999997</v>
      </c>
      <c r="Z100" s="82">
        <v>362.28025378000001</v>
      </c>
      <c r="AA100" s="82">
        <v>415.79085893000001</v>
      </c>
      <c r="AB100" s="82">
        <v>451.78549599999997</v>
      </c>
      <c r="AC100" s="82">
        <v>488.68205928999998</v>
      </c>
      <c r="AD100" s="82">
        <v>454.41511988000002</v>
      </c>
      <c r="AE100" s="82">
        <v>376.62177835</v>
      </c>
      <c r="AF100" s="82">
        <v>359.63890108999999</v>
      </c>
      <c r="AG100" s="82">
        <v>314.32524204999999</v>
      </c>
      <c r="AH100" s="82">
        <v>287.31265955999999</v>
      </c>
      <c r="AJ100" s="83"/>
    </row>
    <row r="101" spans="1:36" ht="12.75" customHeight="1">
      <c r="A101" s="16">
        <v>72</v>
      </c>
      <c r="B101" s="25"/>
      <c r="C101" s="75" t="s">
        <v>17</v>
      </c>
      <c r="D101" s="339"/>
      <c r="E101" s="82">
        <v>873.82036673000005</v>
      </c>
      <c r="F101" s="82">
        <v>927.28987379</v>
      </c>
      <c r="G101" s="82">
        <v>976.73559635000004</v>
      </c>
      <c r="H101" s="82">
        <v>987.14324647000001</v>
      </c>
      <c r="I101" s="82">
        <v>1046.3288602600001</v>
      </c>
      <c r="J101" s="82">
        <v>1077.9894016800001</v>
      </c>
      <c r="K101" s="82">
        <v>1177.22312143</v>
      </c>
      <c r="L101" s="82">
        <v>1259.0128222100002</v>
      </c>
      <c r="M101" s="82">
        <v>1245.2655001200001</v>
      </c>
      <c r="N101" s="82">
        <v>1395.83522156</v>
      </c>
      <c r="O101" s="82">
        <v>1446.87714671</v>
      </c>
      <c r="P101" s="82">
        <v>1212.75597171</v>
      </c>
      <c r="Q101" s="82">
        <v>1076.164945</v>
      </c>
      <c r="R101" s="82">
        <v>900.53558289</v>
      </c>
      <c r="S101" s="82">
        <v>1091.2057297700001</v>
      </c>
      <c r="T101" s="82">
        <v>989.2805599400001</v>
      </c>
      <c r="U101" s="82">
        <v>861.97513270000013</v>
      </c>
      <c r="V101" s="82">
        <v>816.62848491</v>
      </c>
      <c r="W101" s="82">
        <v>679.49794208999992</v>
      </c>
      <c r="X101" s="82">
        <v>547.97898867000004</v>
      </c>
      <c r="Y101" s="82">
        <v>536.8557145499999</v>
      </c>
      <c r="Z101" s="82">
        <v>412.50466122999995</v>
      </c>
      <c r="AA101" s="82">
        <v>376.29583020000001</v>
      </c>
      <c r="AB101" s="82">
        <v>350.44658400000003</v>
      </c>
      <c r="AC101" s="82">
        <v>286.1694574</v>
      </c>
      <c r="AD101" s="82">
        <v>206.50012096000003</v>
      </c>
      <c r="AE101" s="82">
        <v>176.30301464999999</v>
      </c>
      <c r="AF101" s="82">
        <v>162.38589335999998</v>
      </c>
      <c r="AG101" s="82">
        <v>150.05194899999998</v>
      </c>
      <c r="AH101" s="82">
        <v>122.02046100000001</v>
      </c>
      <c r="AJ101" s="83"/>
    </row>
    <row r="102" spans="1:36" ht="12.75" customHeight="1">
      <c r="A102" s="16">
        <v>73</v>
      </c>
      <c r="B102" s="25"/>
      <c r="C102" s="75" t="s">
        <v>18</v>
      </c>
      <c r="D102" s="339"/>
      <c r="E102" s="82">
        <v>0.55647000000000002</v>
      </c>
      <c r="F102" s="82">
        <v>0.68159999999999987</v>
      </c>
      <c r="G102" s="82">
        <v>0.72399999999999998</v>
      </c>
      <c r="H102" s="82">
        <v>1.8055999999999999</v>
      </c>
      <c r="I102" s="82">
        <v>7.0111999999999997</v>
      </c>
      <c r="J102" s="82">
        <v>14.163200000000002</v>
      </c>
      <c r="K102" s="82">
        <v>17.0304</v>
      </c>
      <c r="L102" s="82">
        <v>20.840299999999999</v>
      </c>
      <c r="M102" s="82">
        <v>23.807099999999998</v>
      </c>
      <c r="N102" s="82">
        <v>20.782799999999998</v>
      </c>
      <c r="O102" s="82">
        <v>25.4833</v>
      </c>
      <c r="P102" s="82">
        <v>26.060099999999998</v>
      </c>
      <c r="Q102" s="82">
        <v>28.777600000000003</v>
      </c>
      <c r="R102" s="82">
        <v>40.144657000000002</v>
      </c>
      <c r="S102" s="82">
        <v>43.117232999999999</v>
      </c>
      <c r="T102" s="82">
        <v>42.229222999999998</v>
      </c>
      <c r="U102" s="82">
        <v>38.864582999999996</v>
      </c>
      <c r="V102" s="82">
        <v>39.031079999999996</v>
      </c>
      <c r="W102" s="82">
        <v>39.363207000000003</v>
      </c>
      <c r="X102" s="82">
        <v>27.338490999999998</v>
      </c>
      <c r="Y102" s="82">
        <v>28.141618000000001</v>
      </c>
      <c r="Z102" s="82">
        <v>36.051190999999996</v>
      </c>
      <c r="AA102" s="82">
        <v>52.161892999999999</v>
      </c>
      <c r="AB102" s="82">
        <v>56.383884999999992</v>
      </c>
      <c r="AC102" s="82">
        <v>54.418933000000003</v>
      </c>
      <c r="AD102" s="82">
        <v>65.147700999999998</v>
      </c>
      <c r="AE102" s="82">
        <v>87.436052000000004</v>
      </c>
      <c r="AF102" s="82">
        <v>108.13974600000002</v>
      </c>
      <c r="AG102" s="82">
        <v>117.10622600000001</v>
      </c>
      <c r="AH102" s="82">
        <v>132.54446100000001</v>
      </c>
      <c r="AJ102" s="83"/>
    </row>
    <row r="103" spans="1:36" ht="12.75" customHeight="1">
      <c r="A103" s="16">
        <v>74</v>
      </c>
      <c r="B103" s="25"/>
      <c r="C103" s="75" t="s">
        <v>192</v>
      </c>
      <c r="D103" s="339"/>
      <c r="E103" s="82">
        <v>0</v>
      </c>
      <c r="F103" s="82">
        <v>0</v>
      </c>
      <c r="G103" s="82">
        <v>0</v>
      </c>
      <c r="H103" s="82">
        <v>0</v>
      </c>
      <c r="I103" s="82">
        <v>0</v>
      </c>
      <c r="J103" s="82">
        <v>0</v>
      </c>
      <c r="K103" s="82">
        <v>0</v>
      </c>
      <c r="L103" s="82">
        <v>0</v>
      </c>
      <c r="M103" s="82">
        <v>0</v>
      </c>
      <c r="N103" s="82">
        <v>0</v>
      </c>
      <c r="O103" s="82">
        <v>0</v>
      </c>
      <c r="P103" s="82">
        <v>0</v>
      </c>
      <c r="Q103" s="82">
        <v>0</v>
      </c>
      <c r="R103" s="82">
        <v>0</v>
      </c>
      <c r="S103" s="82">
        <v>0</v>
      </c>
      <c r="T103" s="82">
        <v>0</v>
      </c>
      <c r="U103" s="82">
        <v>0</v>
      </c>
      <c r="V103" s="82">
        <v>0</v>
      </c>
      <c r="W103" s="82">
        <v>0</v>
      </c>
      <c r="X103" s="82">
        <v>0</v>
      </c>
      <c r="Y103" s="82">
        <v>0</v>
      </c>
      <c r="Z103" s="82">
        <v>0</v>
      </c>
      <c r="AA103" s="82">
        <v>0</v>
      </c>
      <c r="AB103" s="82">
        <v>0</v>
      </c>
      <c r="AC103" s="82">
        <v>0</v>
      </c>
      <c r="AD103" s="82">
        <v>0</v>
      </c>
      <c r="AE103" s="82">
        <v>0</v>
      </c>
      <c r="AF103" s="82">
        <v>0</v>
      </c>
      <c r="AG103" s="82">
        <v>0</v>
      </c>
      <c r="AH103" s="82">
        <v>0</v>
      </c>
      <c r="AJ103" s="83"/>
    </row>
    <row r="104" spans="1:36" ht="12.75" customHeight="1">
      <c r="A104" s="16">
        <v>75</v>
      </c>
      <c r="B104" s="25"/>
      <c r="C104" s="75" t="s">
        <v>21</v>
      </c>
      <c r="D104" s="339"/>
      <c r="E104" s="82">
        <v>589.68092100000001</v>
      </c>
      <c r="F104" s="82">
        <v>628.42517399999997</v>
      </c>
      <c r="G104" s="82">
        <v>636.26559899999995</v>
      </c>
      <c r="H104" s="82">
        <v>638.44001400000013</v>
      </c>
      <c r="I104" s="82">
        <v>671.43458999999996</v>
      </c>
      <c r="J104" s="82">
        <v>665.16562399999998</v>
      </c>
      <c r="K104" s="82">
        <v>688.95805500000006</v>
      </c>
      <c r="L104" s="82">
        <v>725.4048600000001</v>
      </c>
      <c r="M104" s="82">
        <v>758.18654099999992</v>
      </c>
      <c r="N104" s="82">
        <v>782.62542799999994</v>
      </c>
      <c r="O104" s="82">
        <v>806.38806299999999</v>
      </c>
      <c r="P104" s="82">
        <v>753.28374400000007</v>
      </c>
      <c r="Q104" s="82">
        <v>746.97432800000001</v>
      </c>
      <c r="R104" s="82">
        <v>732.73116299999992</v>
      </c>
      <c r="S104" s="82">
        <v>717.58842600000003</v>
      </c>
      <c r="T104" s="82">
        <v>652.63424900000007</v>
      </c>
      <c r="U104" s="82">
        <v>631.94730300000003</v>
      </c>
      <c r="V104" s="82">
        <v>613.53018399999996</v>
      </c>
      <c r="W104" s="82">
        <v>557.07902000000001</v>
      </c>
      <c r="X104" s="82">
        <v>499.747412</v>
      </c>
      <c r="Y104" s="82">
        <v>544.82159100000001</v>
      </c>
      <c r="Z104" s="82">
        <v>525.95835999999997</v>
      </c>
      <c r="AA104" s="82">
        <v>503.13249300000001</v>
      </c>
      <c r="AB104" s="82">
        <v>498.207989</v>
      </c>
      <c r="AC104" s="82">
        <v>491.47843</v>
      </c>
      <c r="AD104" s="82">
        <v>481.37957300000005</v>
      </c>
      <c r="AE104" s="82">
        <v>459.25865400000004</v>
      </c>
      <c r="AF104" s="82">
        <v>440.47283500000003</v>
      </c>
      <c r="AG104" s="82">
        <v>546.13752399999998</v>
      </c>
      <c r="AH104" s="82">
        <v>512.40584100000001</v>
      </c>
      <c r="AJ104" s="83"/>
    </row>
    <row r="105" spans="1:36" ht="12.75" customHeight="1">
      <c r="A105" s="16">
        <v>76</v>
      </c>
      <c r="B105" s="25"/>
      <c r="C105" s="75" t="s">
        <v>20</v>
      </c>
      <c r="D105" s="339"/>
      <c r="E105" s="82">
        <v>0</v>
      </c>
      <c r="F105" s="82">
        <v>0</v>
      </c>
      <c r="G105" s="82">
        <v>0</v>
      </c>
      <c r="H105" s="82">
        <v>0</v>
      </c>
      <c r="I105" s="82">
        <v>0</v>
      </c>
      <c r="J105" s="82">
        <v>0</v>
      </c>
      <c r="K105" s="82">
        <v>0</v>
      </c>
      <c r="L105" s="82">
        <v>0</v>
      </c>
      <c r="M105" s="82">
        <v>0</v>
      </c>
      <c r="N105" s="82">
        <v>0</v>
      </c>
      <c r="O105" s="82">
        <v>0.34146100000000001</v>
      </c>
      <c r="P105" s="82">
        <v>7.4040460000000001</v>
      </c>
      <c r="Q105" s="82">
        <v>8.4699749999999998</v>
      </c>
      <c r="R105" s="82">
        <v>10.127943</v>
      </c>
      <c r="S105" s="82">
        <v>10.217568999999999</v>
      </c>
      <c r="T105" s="82">
        <v>32.302509000000001</v>
      </c>
      <c r="U105" s="82">
        <v>45.301758</v>
      </c>
      <c r="V105" s="82">
        <v>43.245449000000001</v>
      </c>
      <c r="W105" s="82">
        <v>39.468519000000001</v>
      </c>
      <c r="X105" s="82">
        <v>38.409675999999997</v>
      </c>
      <c r="Y105" s="82">
        <v>36.582132999999999</v>
      </c>
      <c r="Z105" s="82">
        <v>30.765682999999999</v>
      </c>
      <c r="AA105" s="82">
        <v>33.062891</v>
      </c>
      <c r="AB105" s="82">
        <v>39.916873000000002</v>
      </c>
      <c r="AC105" s="82">
        <v>41.171249000000003</v>
      </c>
      <c r="AD105" s="82">
        <v>40.769292999999998</v>
      </c>
      <c r="AE105" s="82">
        <v>40.599718000000003</v>
      </c>
      <c r="AF105" s="82">
        <v>39.947233999999995</v>
      </c>
      <c r="AG105" s="82">
        <v>42.807454</v>
      </c>
      <c r="AH105" s="82">
        <v>44.575948000000004</v>
      </c>
      <c r="AJ105" s="83"/>
    </row>
    <row r="106" spans="1:36" ht="12.75" customHeight="1">
      <c r="A106" s="16">
        <v>77</v>
      </c>
      <c r="B106" s="25"/>
      <c r="C106" s="75" t="s">
        <v>193</v>
      </c>
      <c r="D106" s="339"/>
      <c r="E106" s="82">
        <v>0</v>
      </c>
      <c r="F106" s="82">
        <v>0</v>
      </c>
      <c r="G106" s="82">
        <v>0</v>
      </c>
      <c r="H106" s="82">
        <v>0</v>
      </c>
      <c r="I106" s="82">
        <v>0</v>
      </c>
      <c r="J106" s="82">
        <v>0</v>
      </c>
      <c r="K106" s="82">
        <v>0</v>
      </c>
      <c r="L106" s="82">
        <v>0</v>
      </c>
      <c r="M106" s="82">
        <v>0</v>
      </c>
      <c r="N106" s="82">
        <v>0</v>
      </c>
      <c r="O106" s="82">
        <v>0</v>
      </c>
      <c r="P106" s="82">
        <v>0</v>
      </c>
      <c r="Q106" s="82">
        <v>0</v>
      </c>
      <c r="R106" s="82">
        <v>0</v>
      </c>
      <c r="S106" s="82">
        <v>0</v>
      </c>
      <c r="T106" s="82">
        <v>0</v>
      </c>
      <c r="U106" s="82">
        <v>0</v>
      </c>
      <c r="V106" s="82">
        <v>0</v>
      </c>
      <c r="W106" s="82">
        <v>0</v>
      </c>
      <c r="X106" s="82">
        <v>0</v>
      </c>
      <c r="Y106" s="82">
        <v>0</v>
      </c>
      <c r="Z106" s="82">
        <v>0</v>
      </c>
      <c r="AA106" s="82">
        <v>0</v>
      </c>
      <c r="AB106" s="82">
        <v>0</v>
      </c>
      <c r="AC106" s="82">
        <v>0</v>
      </c>
      <c r="AD106" s="82">
        <v>0</v>
      </c>
      <c r="AE106" s="82">
        <v>0</v>
      </c>
      <c r="AF106" s="82">
        <v>0</v>
      </c>
      <c r="AG106" s="82">
        <v>0</v>
      </c>
      <c r="AH106" s="82">
        <v>0</v>
      </c>
      <c r="AJ106" s="83"/>
    </row>
    <row r="107" spans="1:36" s="85" customFormat="1" ht="12.75" customHeight="1">
      <c r="B107" s="71" t="s">
        <v>124</v>
      </c>
      <c r="C107" s="50" t="s">
        <v>213</v>
      </c>
      <c r="D107" s="78"/>
      <c r="E107" s="79">
        <v>156.93442199999998</v>
      </c>
      <c r="F107" s="79">
        <v>157.29745299999999</v>
      </c>
      <c r="G107" s="79">
        <v>166.33760999999998</v>
      </c>
      <c r="H107" s="79">
        <v>192.882893</v>
      </c>
      <c r="I107" s="79">
        <v>206.88875200000001</v>
      </c>
      <c r="J107" s="79">
        <v>212.55018700000002</v>
      </c>
      <c r="K107" s="79">
        <v>211.711276</v>
      </c>
      <c r="L107" s="79">
        <v>203.01567499999999</v>
      </c>
      <c r="M107" s="79">
        <v>215.797032</v>
      </c>
      <c r="N107" s="79">
        <v>228.78479099999998</v>
      </c>
      <c r="O107" s="79">
        <v>207.07545900000002</v>
      </c>
      <c r="P107" s="79">
        <v>195.55886300000003</v>
      </c>
      <c r="Q107" s="79">
        <v>179.489745</v>
      </c>
      <c r="R107" s="79">
        <v>142.44267000000002</v>
      </c>
      <c r="S107" s="79">
        <v>133.24220300000002</v>
      </c>
      <c r="T107" s="79">
        <v>141.20364899999998</v>
      </c>
      <c r="U107" s="79">
        <v>127.239971</v>
      </c>
      <c r="V107" s="79">
        <v>120.31704699999999</v>
      </c>
      <c r="W107" s="79">
        <v>118.871578</v>
      </c>
      <c r="X107" s="79">
        <v>115.98277099999999</v>
      </c>
      <c r="Y107" s="79">
        <v>119.338697</v>
      </c>
      <c r="Z107" s="79">
        <v>134.556388</v>
      </c>
      <c r="AA107" s="79">
        <v>136.81173200000001</v>
      </c>
      <c r="AB107" s="79">
        <v>113.41189900000001</v>
      </c>
      <c r="AC107" s="79">
        <v>119.27921000000001</v>
      </c>
      <c r="AD107" s="79">
        <v>107.23906700000001</v>
      </c>
      <c r="AE107" s="79">
        <v>102.71964399999999</v>
      </c>
      <c r="AF107" s="79">
        <v>104.304014</v>
      </c>
      <c r="AG107" s="79">
        <v>96.253540999999998</v>
      </c>
      <c r="AH107" s="79">
        <v>92.655063000000013</v>
      </c>
      <c r="AJ107" s="50"/>
    </row>
    <row r="108" spans="1:36" ht="12.75" customHeight="1">
      <c r="A108" s="16">
        <v>85</v>
      </c>
      <c r="B108" s="25"/>
      <c r="C108" s="75" t="s">
        <v>19</v>
      </c>
      <c r="D108" s="339" t="s">
        <v>15</v>
      </c>
      <c r="E108" s="82">
        <v>0</v>
      </c>
      <c r="F108" s="82">
        <v>0</v>
      </c>
      <c r="G108" s="82">
        <v>0</v>
      </c>
      <c r="H108" s="82">
        <v>0</v>
      </c>
      <c r="I108" s="82">
        <v>0</v>
      </c>
      <c r="J108" s="82">
        <v>0</v>
      </c>
      <c r="K108" s="82">
        <v>0</v>
      </c>
      <c r="L108" s="82">
        <v>0</v>
      </c>
      <c r="M108" s="82">
        <v>0</v>
      </c>
      <c r="N108" s="82">
        <v>0</v>
      </c>
      <c r="O108" s="82">
        <v>0</v>
      </c>
      <c r="P108" s="82">
        <v>0</v>
      </c>
      <c r="Q108" s="82">
        <v>0</v>
      </c>
      <c r="R108" s="82">
        <v>0</v>
      </c>
      <c r="S108" s="82">
        <v>0</v>
      </c>
      <c r="T108" s="82">
        <v>0</v>
      </c>
      <c r="U108" s="82">
        <v>0</v>
      </c>
      <c r="V108" s="82">
        <v>0</v>
      </c>
      <c r="W108" s="82">
        <v>0</v>
      </c>
      <c r="X108" s="82">
        <v>0</v>
      </c>
      <c r="Y108" s="82">
        <v>0</v>
      </c>
      <c r="Z108" s="82">
        <v>0</v>
      </c>
      <c r="AA108" s="82">
        <v>0</v>
      </c>
      <c r="AB108" s="82">
        <v>0</v>
      </c>
      <c r="AC108" s="82">
        <v>0</v>
      </c>
      <c r="AD108" s="82">
        <v>0</v>
      </c>
      <c r="AE108" s="82">
        <v>0</v>
      </c>
      <c r="AF108" s="82">
        <v>0</v>
      </c>
      <c r="AG108" s="82">
        <v>0</v>
      </c>
      <c r="AH108" s="82">
        <v>0</v>
      </c>
      <c r="AJ108" s="83"/>
    </row>
    <row r="109" spans="1:36" ht="12.75" customHeight="1">
      <c r="A109" s="16">
        <v>86</v>
      </c>
      <c r="B109" s="25"/>
      <c r="C109" s="75" t="s">
        <v>17</v>
      </c>
      <c r="D109" s="339"/>
      <c r="E109" s="82">
        <v>134.11476999999999</v>
      </c>
      <c r="F109" s="82">
        <v>132.68956</v>
      </c>
      <c r="G109" s="82">
        <v>133.32737</v>
      </c>
      <c r="H109" s="82">
        <v>151.4384</v>
      </c>
      <c r="I109" s="82">
        <v>157.99827999999999</v>
      </c>
      <c r="J109" s="82">
        <v>164.03219000000001</v>
      </c>
      <c r="K109" s="82">
        <v>169.18485000000001</v>
      </c>
      <c r="L109" s="82">
        <v>160.75476999999998</v>
      </c>
      <c r="M109" s="82">
        <v>173.13726</v>
      </c>
      <c r="N109" s="82">
        <v>187.30933199999998</v>
      </c>
      <c r="O109" s="82">
        <v>164.95575500000001</v>
      </c>
      <c r="P109" s="82">
        <v>148.83764300000001</v>
      </c>
      <c r="Q109" s="82">
        <v>133.91922500000001</v>
      </c>
      <c r="R109" s="82">
        <v>95.247726</v>
      </c>
      <c r="S109" s="82">
        <v>85.437871000000001</v>
      </c>
      <c r="T109" s="82">
        <v>93.660081999999989</v>
      </c>
      <c r="U109" s="82">
        <v>80.886288000000008</v>
      </c>
      <c r="V109" s="82">
        <v>70.834865999999991</v>
      </c>
      <c r="W109" s="82">
        <v>70.22784</v>
      </c>
      <c r="X109" s="82">
        <v>74.036068999999998</v>
      </c>
      <c r="Y109" s="82">
        <v>78.770960000000002</v>
      </c>
      <c r="Z109" s="82">
        <v>91.505456999999993</v>
      </c>
      <c r="AA109" s="82">
        <v>90.189472999999992</v>
      </c>
      <c r="AB109" s="82">
        <v>65.160550000000001</v>
      </c>
      <c r="AC109" s="82">
        <v>65.465564000000001</v>
      </c>
      <c r="AD109" s="82">
        <v>53.069766999999999</v>
      </c>
      <c r="AE109" s="82">
        <v>52.044411999999994</v>
      </c>
      <c r="AF109" s="82">
        <v>55.757277000000002</v>
      </c>
      <c r="AG109" s="82">
        <v>18.341493999999997</v>
      </c>
      <c r="AH109" s="82">
        <v>6.0487450000000003</v>
      </c>
      <c r="AJ109" s="83"/>
    </row>
    <row r="110" spans="1:36" ht="12.75" customHeight="1">
      <c r="A110" s="16">
        <v>87</v>
      </c>
      <c r="B110" s="25"/>
      <c r="C110" s="75" t="s">
        <v>18</v>
      </c>
      <c r="D110" s="339"/>
      <c r="E110" s="82">
        <v>0</v>
      </c>
      <c r="F110" s="82">
        <v>0</v>
      </c>
      <c r="G110" s="82">
        <v>0</v>
      </c>
      <c r="H110" s="82">
        <v>0</v>
      </c>
      <c r="I110" s="82">
        <v>0</v>
      </c>
      <c r="J110" s="82">
        <v>0</v>
      </c>
      <c r="K110" s="82">
        <v>0</v>
      </c>
      <c r="L110" s="82">
        <v>0</v>
      </c>
      <c r="M110" s="82">
        <v>0</v>
      </c>
      <c r="N110" s="82">
        <v>0</v>
      </c>
      <c r="O110" s="82">
        <v>0</v>
      </c>
      <c r="P110" s="82">
        <v>0</v>
      </c>
      <c r="Q110" s="82">
        <v>0</v>
      </c>
      <c r="R110" s="82">
        <v>0</v>
      </c>
      <c r="S110" s="82">
        <v>0</v>
      </c>
      <c r="T110" s="82">
        <v>0</v>
      </c>
      <c r="U110" s="82">
        <v>0</v>
      </c>
      <c r="V110" s="82">
        <v>0</v>
      </c>
      <c r="W110" s="82">
        <v>0</v>
      </c>
      <c r="X110" s="82">
        <v>0</v>
      </c>
      <c r="Y110" s="82">
        <v>0</v>
      </c>
      <c r="Z110" s="82">
        <v>0</v>
      </c>
      <c r="AA110" s="82">
        <v>0</v>
      </c>
      <c r="AB110" s="82">
        <v>0</v>
      </c>
      <c r="AC110" s="82">
        <v>0</v>
      </c>
      <c r="AD110" s="82">
        <v>0</v>
      </c>
      <c r="AE110" s="82">
        <v>0</v>
      </c>
      <c r="AF110" s="82">
        <v>0</v>
      </c>
      <c r="AG110" s="82">
        <v>5.3588000000000004E-2</v>
      </c>
      <c r="AH110" s="82">
        <v>4.9896000000000003E-2</v>
      </c>
      <c r="AJ110" s="83"/>
    </row>
    <row r="111" spans="1:36" ht="12.75" customHeight="1">
      <c r="A111" s="16">
        <v>88</v>
      </c>
      <c r="B111" s="25"/>
      <c r="C111" s="75" t="s">
        <v>192</v>
      </c>
      <c r="D111" s="339"/>
      <c r="E111" s="82">
        <v>0</v>
      </c>
      <c r="F111" s="82">
        <v>0</v>
      </c>
      <c r="G111" s="82">
        <v>0</v>
      </c>
      <c r="H111" s="82">
        <v>0</v>
      </c>
      <c r="I111" s="82">
        <v>0</v>
      </c>
      <c r="J111" s="82">
        <v>0</v>
      </c>
      <c r="K111" s="82">
        <v>0</v>
      </c>
      <c r="L111" s="82">
        <v>0</v>
      </c>
      <c r="M111" s="82">
        <v>0</v>
      </c>
      <c r="N111" s="82">
        <v>0</v>
      </c>
      <c r="O111" s="82">
        <v>0</v>
      </c>
      <c r="P111" s="82">
        <v>0</v>
      </c>
      <c r="Q111" s="82">
        <v>0</v>
      </c>
      <c r="R111" s="82">
        <v>0</v>
      </c>
      <c r="S111" s="82">
        <v>0</v>
      </c>
      <c r="T111" s="82">
        <v>0</v>
      </c>
      <c r="U111" s="82">
        <v>0</v>
      </c>
      <c r="V111" s="82">
        <v>0</v>
      </c>
      <c r="W111" s="82">
        <v>0</v>
      </c>
      <c r="X111" s="82">
        <v>0</v>
      </c>
      <c r="Y111" s="82">
        <v>0</v>
      </c>
      <c r="Z111" s="82">
        <v>0</v>
      </c>
      <c r="AA111" s="82">
        <v>0</v>
      </c>
      <c r="AB111" s="82">
        <v>0</v>
      </c>
      <c r="AC111" s="82">
        <v>0</v>
      </c>
      <c r="AD111" s="82">
        <v>0</v>
      </c>
      <c r="AE111" s="82">
        <v>0</v>
      </c>
      <c r="AF111" s="82">
        <v>0</v>
      </c>
      <c r="AG111" s="82">
        <v>0</v>
      </c>
      <c r="AH111" s="82">
        <v>0</v>
      </c>
      <c r="AJ111" s="83"/>
    </row>
    <row r="112" spans="1:36" ht="12.75" customHeight="1">
      <c r="A112" s="16">
        <v>89</v>
      </c>
      <c r="B112" s="25"/>
      <c r="C112" s="75" t="s">
        <v>21</v>
      </c>
      <c r="D112" s="339"/>
      <c r="E112" s="82">
        <v>22.819651999999998</v>
      </c>
      <c r="F112" s="82">
        <v>24.607893000000001</v>
      </c>
      <c r="G112" s="82">
        <v>33.010239999999996</v>
      </c>
      <c r="H112" s="82">
        <v>41.444493000000001</v>
      </c>
      <c r="I112" s="82">
        <v>48.890472000000003</v>
      </c>
      <c r="J112" s="82">
        <v>48.517997000000001</v>
      </c>
      <c r="K112" s="82">
        <v>42.526426000000001</v>
      </c>
      <c r="L112" s="82">
        <v>42.260905000000001</v>
      </c>
      <c r="M112" s="82">
        <v>42.659771999999997</v>
      </c>
      <c r="N112" s="82">
        <v>41.475459000000001</v>
      </c>
      <c r="O112" s="82">
        <v>42.119703999999999</v>
      </c>
      <c r="P112" s="82">
        <v>46.721220000000002</v>
      </c>
      <c r="Q112" s="82">
        <v>45.570519999999995</v>
      </c>
      <c r="R112" s="82">
        <v>47.194944000000007</v>
      </c>
      <c r="S112" s="82">
        <v>47.804332000000002</v>
      </c>
      <c r="T112" s="82">
        <v>47.543567000000003</v>
      </c>
      <c r="U112" s="82">
        <v>46.353682999999997</v>
      </c>
      <c r="V112" s="82">
        <v>49.482180999999997</v>
      </c>
      <c r="W112" s="82">
        <v>48.643737999999999</v>
      </c>
      <c r="X112" s="82">
        <v>41.946701999999995</v>
      </c>
      <c r="Y112" s="82">
        <v>40.567737000000001</v>
      </c>
      <c r="Z112" s="82">
        <v>43.050930999999999</v>
      </c>
      <c r="AA112" s="82">
        <v>46.622259</v>
      </c>
      <c r="AB112" s="82">
        <v>48.251349000000005</v>
      </c>
      <c r="AC112" s="82">
        <v>53.813645999999999</v>
      </c>
      <c r="AD112" s="82">
        <v>54.1693</v>
      </c>
      <c r="AE112" s="82">
        <v>50.675232000000001</v>
      </c>
      <c r="AF112" s="82">
        <v>48.546737</v>
      </c>
      <c r="AG112" s="82">
        <v>77.858458999999996</v>
      </c>
      <c r="AH112" s="82">
        <v>86.556422000000012</v>
      </c>
      <c r="AJ112" s="83"/>
    </row>
    <row r="113" spans="1:36" ht="12.75" customHeight="1">
      <c r="A113" s="16">
        <v>90</v>
      </c>
      <c r="B113" s="25"/>
      <c r="C113" s="75" t="s">
        <v>20</v>
      </c>
      <c r="D113" s="339"/>
      <c r="E113" s="82">
        <v>0</v>
      </c>
      <c r="F113" s="82">
        <v>0</v>
      </c>
      <c r="G113" s="82">
        <v>0</v>
      </c>
      <c r="H113" s="82">
        <v>0</v>
      </c>
      <c r="I113" s="82">
        <v>0</v>
      </c>
      <c r="J113" s="82">
        <v>0</v>
      </c>
      <c r="K113" s="82">
        <v>0</v>
      </c>
      <c r="L113" s="82">
        <v>0</v>
      </c>
      <c r="M113" s="82">
        <v>0</v>
      </c>
      <c r="N113" s="82">
        <v>0</v>
      </c>
      <c r="O113" s="82">
        <v>0</v>
      </c>
      <c r="P113" s="82">
        <v>0</v>
      </c>
      <c r="Q113" s="82">
        <v>0</v>
      </c>
      <c r="R113" s="82">
        <v>0</v>
      </c>
      <c r="S113" s="82">
        <v>0</v>
      </c>
      <c r="T113" s="82">
        <v>0</v>
      </c>
      <c r="U113" s="82">
        <v>0</v>
      </c>
      <c r="V113" s="82">
        <v>0</v>
      </c>
      <c r="W113" s="82">
        <v>0</v>
      </c>
      <c r="X113" s="82">
        <v>0</v>
      </c>
      <c r="Y113" s="82">
        <v>0</v>
      </c>
      <c r="Z113" s="82">
        <v>0</v>
      </c>
      <c r="AA113" s="82">
        <v>0</v>
      </c>
      <c r="AB113" s="82">
        <v>0</v>
      </c>
      <c r="AC113" s="82">
        <v>0</v>
      </c>
      <c r="AD113" s="82">
        <v>0</v>
      </c>
      <c r="AE113" s="82">
        <v>0</v>
      </c>
      <c r="AF113" s="82">
        <v>0</v>
      </c>
      <c r="AG113" s="82">
        <v>0</v>
      </c>
      <c r="AH113" s="82">
        <v>0</v>
      </c>
      <c r="AJ113" s="83"/>
    </row>
    <row r="114" spans="1:36" ht="12.75" customHeight="1">
      <c r="A114" s="16">
        <v>91</v>
      </c>
      <c r="B114" s="25"/>
      <c r="C114" s="75" t="s">
        <v>193</v>
      </c>
      <c r="D114" s="29"/>
      <c r="E114" s="82">
        <v>0</v>
      </c>
      <c r="F114" s="82">
        <v>0</v>
      </c>
      <c r="G114" s="82">
        <v>0</v>
      </c>
      <c r="H114" s="82">
        <v>0</v>
      </c>
      <c r="I114" s="82">
        <v>0</v>
      </c>
      <c r="J114" s="82">
        <v>0</v>
      </c>
      <c r="K114" s="82">
        <v>0</v>
      </c>
      <c r="L114" s="82">
        <v>0</v>
      </c>
      <c r="M114" s="82">
        <v>0</v>
      </c>
      <c r="N114" s="82">
        <v>0</v>
      </c>
      <c r="O114" s="82">
        <v>0</v>
      </c>
      <c r="P114" s="82">
        <v>0</v>
      </c>
      <c r="Q114" s="82">
        <v>0</v>
      </c>
      <c r="R114" s="82">
        <v>0</v>
      </c>
      <c r="S114" s="82">
        <v>0</v>
      </c>
      <c r="T114" s="82">
        <v>0</v>
      </c>
      <c r="U114" s="82">
        <v>0</v>
      </c>
      <c r="V114" s="82">
        <v>0</v>
      </c>
      <c r="W114" s="82">
        <v>0</v>
      </c>
      <c r="X114" s="82">
        <v>0</v>
      </c>
      <c r="Y114" s="82">
        <v>0</v>
      </c>
      <c r="Z114" s="82">
        <v>0</v>
      </c>
      <c r="AA114" s="82">
        <v>0</v>
      </c>
      <c r="AB114" s="82">
        <v>0</v>
      </c>
      <c r="AC114" s="82">
        <v>0</v>
      </c>
      <c r="AD114" s="82">
        <v>0</v>
      </c>
      <c r="AE114" s="82">
        <v>0</v>
      </c>
      <c r="AF114" s="82">
        <v>0</v>
      </c>
      <c r="AG114" s="82">
        <v>0</v>
      </c>
      <c r="AH114" s="82">
        <v>0</v>
      </c>
      <c r="AJ114" s="83"/>
    </row>
    <row r="115" spans="1:36" s="85" customFormat="1" ht="12.75" customHeight="1">
      <c r="B115" s="89" t="s">
        <v>214</v>
      </c>
      <c r="C115" s="50" t="s">
        <v>126</v>
      </c>
      <c r="D115" s="78"/>
      <c r="E115" s="79">
        <v>264.92429499999997</v>
      </c>
      <c r="F115" s="79">
        <v>391.51333067999997</v>
      </c>
      <c r="G115" s="79">
        <v>412.91441541000006</v>
      </c>
      <c r="H115" s="79">
        <v>338.42974212000001</v>
      </c>
      <c r="I115" s="79">
        <v>328.31898362000004</v>
      </c>
      <c r="J115" s="79">
        <v>393.16943679999997</v>
      </c>
      <c r="K115" s="79">
        <v>443.42905893</v>
      </c>
      <c r="L115" s="79">
        <v>467.85175579000008</v>
      </c>
      <c r="M115" s="79">
        <v>444.32384158000002</v>
      </c>
      <c r="N115" s="79">
        <v>479.87144989000001</v>
      </c>
      <c r="O115" s="79">
        <v>557.65711867000005</v>
      </c>
      <c r="P115" s="79">
        <v>609.8534006299999</v>
      </c>
      <c r="Q115" s="79">
        <v>703.76092566000011</v>
      </c>
      <c r="R115" s="79">
        <v>1388.88214324</v>
      </c>
      <c r="S115" s="79">
        <v>711.99666261000004</v>
      </c>
      <c r="T115" s="79">
        <v>705.92057662999991</v>
      </c>
      <c r="U115" s="79">
        <v>714.00062651999997</v>
      </c>
      <c r="V115" s="79">
        <v>737.39052528000002</v>
      </c>
      <c r="W115" s="79">
        <v>729.08919692000006</v>
      </c>
      <c r="X115" s="79">
        <v>725.98011111999995</v>
      </c>
      <c r="Y115" s="79">
        <v>746.56302462999997</v>
      </c>
      <c r="Z115" s="79">
        <v>764.61263575999999</v>
      </c>
      <c r="AA115" s="79">
        <v>797.83667427</v>
      </c>
      <c r="AB115" s="79">
        <v>777.72118216000013</v>
      </c>
      <c r="AC115" s="79">
        <v>773.44199032000006</v>
      </c>
      <c r="AD115" s="79">
        <v>817.84574984000005</v>
      </c>
      <c r="AE115" s="79">
        <v>838.67056700000012</v>
      </c>
      <c r="AF115" s="79">
        <v>853.73855920000005</v>
      </c>
      <c r="AG115" s="79">
        <v>779.35899118999987</v>
      </c>
      <c r="AH115" s="79">
        <v>748.32850743999995</v>
      </c>
      <c r="AJ115" s="50"/>
    </row>
    <row r="116" spans="1:36" ht="12.75" customHeight="1">
      <c r="A116" s="16">
        <v>71</v>
      </c>
      <c r="B116" s="25"/>
      <c r="C116" s="75" t="s">
        <v>19</v>
      </c>
      <c r="D116" s="339" t="s">
        <v>15</v>
      </c>
      <c r="E116" s="82">
        <v>0</v>
      </c>
      <c r="F116" s="82">
        <v>0</v>
      </c>
      <c r="G116" s="82">
        <v>0</v>
      </c>
      <c r="H116" s="82">
        <v>0</v>
      </c>
      <c r="I116" s="82">
        <v>0</v>
      </c>
      <c r="J116" s="82">
        <v>0</v>
      </c>
      <c r="K116" s="82">
        <v>0</v>
      </c>
      <c r="L116" s="82">
        <v>0</v>
      </c>
      <c r="M116" s="82">
        <v>0</v>
      </c>
      <c r="N116" s="82">
        <v>0</v>
      </c>
      <c r="O116" s="82">
        <v>0</v>
      </c>
      <c r="P116" s="82">
        <v>0</v>
      </c>
      <c r="Q116" s="82">
        <v>0</v>
      </c>
      <c r="R116" s="82">
        <v>0</v>
      </c>
      <c r="S116" s="82">
        <v>0</v>
      </c>
      <c r="T116" s="82">
        <v>0</v>
      </c>
      <c r="U116" s="82">
        <v>0</v>
      </c>
      <c r="V116" s="82">
        <v>0</v>
      </c>
      <c r="W116" s="82">
        <v>0</v>
      </c>
      <c r="X116" s="82">
        <v>0</v>
      </c>
      <c r="Y116" s="82">
        <v>0</v>
      </c>
      <c r="Z116" s="82">
        <v>0</v>
      </c>
      <c r="AA116" s="82">
        <v>0</v>
      </c>
      <c r="AB116" s="82">
        <v>0</v>
      </c>
      <c r="AC116" s="82">
        <v>0</v>
      </c>
      <c r="AD116" s="82">
        <v>0</v>
      </c>
      <c r="AE116" s="82">
        <v>0</v>
      </c>
      <c r="AF116" s="82">
        <v>0</v>
      </c>
      <c r="AG116" s="82">
        <v>0</v>
      </c>
      <c r="AH116" s="82">
        <v>0</v>
      </c>
      <c r="AJ116" s="83"/>
    </row>
    <row r="117" spans="1:36" ht="12.75" customHeight="1">
      <c r="A117" s="16">
        <v>72</v>
      </c>
      <c r="B117" s="25"/>
      <c r="C117" s="75" t="s">
        <v>17</v>
      </c>
      <c r="D117" s="339"/>
      <c r="E117" s="82">
        <v>134.080545</v>
      </c>
      <c r="F117" s="82">
        <v>243.334642</v>
      </c>
      <c r="G117" s="82">
        <v>252.811429</v>
      </c>
      <c r="H117" s="82">
        <v>171.745364</v>
      </c>
      <c r="I117" s="82">
        <v>142.29965220000003</v>
      </c>
      <c r="J117" s="82">
        <v>182.97383831000002</v>
      </c>
      <c r="K117" s="82">
        <v>210.10197171999999</v>
      </c>
      <c r="L117" s="82">
        <v>207.87367</v>
      </c>
      <c r="M117" s="82">
        <v>203.847835</v>
      </c>
      <c r="N117" s="82">
        <v>181.616647</v>
      </c>
      <c r="O117" s="82">
        <v>182.55045100000001</v>
      </c>
      <c r="P117" s="82">
        <v>188.04209502</v>
      </c>
      <c r="Q117" s="82">
        <v>288.32150711000003</v>
      </c>
      <c r="R117" s="82">
        <v>913.98191679000001</v>
      </c>
      <c r="S117" s="82">
        <v>207.67364400000002</v>
      </c>
      <c r="T117" s="82">
        <v>207.736525</v>
      </c>
      <c r="U117" s="82">
        <v>190.40972399999998</v>
      </c>
      <c r="V117" s="82">
        <v>190.81529700000002</v>
      </c>
      <c r="W117" s="82">
        <v>166.53388400000003</v>
      </c>
      <c r="X117" s="82">
        <v>156.08402399999997</v>
      </c>
      <c r="Y117" s="82">
        <v>148.43991500000001</v>
      </c>
      <c r="Z117" s="82">
        <v>134.78897100000003</v>
      </c>
      <c r="AA117" s="82">
        <v>127.81427499999999</v>
      </c>
      <c r="AB117" s="82">
        <v>117.25931400000002</v>
      </c>
      <c r="AC117" s="82">
        <v>124.05461300000002</v>
      </c>
      <c r="AD117" s="82">
        <v>141.97725299999999</v>
      </c>
      <c r="AE117" s="82">
        <v>133.54138800000001</v>
      </c>
      <c r="AF117" s="82">
        <v>129.41435000000001</v>
      </c>
      <c r="AG117" s="82">
        <v>50.533064670000009</v>
      </c>
      <c r="AH117" s="82">
        <v>13.635798879999998</v>
      </c>
      <c r="AJ117" s="83"/>
    </row>
    <row r="118" spans="1:36" ht="12.75" customHeight="1">
      <c r="A118" s="16">
        <v>73</v>
      </c>
      <c r="B118" s="25"/>
      <c r="C118" s="75" t="s">
        <v>18</v>
      </c>
      <c r="D118" s="339"/>
      <c r="E118" s="82">
        <v>4.4549999999999999E-2</v>
      </c>
      <c r="F118" s="82">
        <v>7.6799999999999993E-2</v>
      </c>
      <c r="G118" s="82">
        <v>0.15359999999999999</v>
      </c>
      <c r="H118" s="82">
        <v>0.15040000000000001</v>
      </c>
      <c r="I118" s="82">
        <v>0.2064</v>
      </c>
      <c r="J118" s="82">
        <v>0.17119999999999999</v>
      </c>
      <c r="K118" s="82">
        <v>0.1736</v>
      </c>
      <c r="L118" s="82">
        <v>0.18719999999999998</v>
      </c>
      <c r="M118" s="82">
        <v>0.15280000000000002</v>
      </c>
      <c r="N118" s="82">
        <v>0.18</v>
      </c>
      <c r="O118" s="82">
        <v>1.3144</v>
      </c>
      <c r="P118" s="82">
        <v>1.5608</v>
      </c>
      <c r="Q118" s="82">
        <v>0.65358559999999999</v>
      </c>
      <c r="R118" s="82">
        <v>1.8786100000000001</v>
      </c>
      <c r="S118" s="82">
        <v>5.9612349999999994</v>
      </c>
      <c r="T118" s="82">
        <v>7.3668569999999995</v>
      </c>
      <c r="U118" s="82">
        <v>9.8144969999999994</v>
      </c>
      <c r="V118" s="82">
        <v>14.359287</v>
      </c>
      <c r="W118" s="82">
        <v>22.061401</v>
      </c>
      <c r="X118" s="82">
        <v>51.465575999999999</v>
      </c>
      <c r="Y118" s="82">
        <v>59.990050000000004</v>
      </c>
      <c r="Z118" s="82">
        <v>78.688804000000005</v>
      </c>
      <c r="AA118" s="82">
        <v>124.70840299999999</v>
      </c>
      <c r="AB118" s="82">
        <v>110.09533900000001</v>
      </c>
      <c r="AC118" s="82">
        <v>96.847560000000001</v>
      </c>
      <c r="AD118" s="82">
        <v>116.744584</v>
      </c>
      <c r="AE118" s="82">
        <v>150.67884000000001</v>
      </c>
      <c r="AF118" s="82">
        <v>174.17054899999999</v>
      </c>
      <c r="AG118" s="82">
        <v>179.85977799999998</v>
      </c>
      <c r="AH118" s="82">
        <v>180.22472099999999</v>
      </c>
      <c r="AJ118" s="83"/>
    </row>
    <row r="119" spans="1:36" ht="12.75" customHeight="1">
      <c r="A119" s="16">
        <v>74</v>
      </c>
      <c r="B119" s="25"/>
      <c r="C119" s="75" t="s">
        <v>192</v>
      </c>
      <c r="D119" s="339"/>
      <c r="E119" s="82">
        <v>0</v>
      </c>
      <c r="F119" s="82">
        <v>1.6853196800000001</v>
      </c>
      <c r="G119" s="82">
        <v>5.4212404099999905</v>
      </c>
      <c r="H119" s="82">
        <v>5.46954312</v>
      </c>
      <c r="I119" s="82">
        <v>13.966832420000001</v>
      </c>
      <c r="J119" s="82">
        <v>23.229343489999998</v>
      </c>
      <c r="K119" s="82">
        <v>35.582881209999996</v>
      </c>
      <c r="L119" s="82">
        <v>48.899692790000103</v>
      </c>
      <c r="M119" s="82">
        <v>64.180015580000003</v>
      </c>
      <c r="N119" s="82">
        <v>103.77637389</v>
      </c>
      <c r="O119" s="82">
        <v>132.04164467000001</v>
      </c>
      <c r="P119" s="82">
        <v>178.79195460999998</v>
      </c>
      <c r="Q119" s="82">
        <v>182.70629595</v>
      </c>
      <c r="R119" s="82">
        <v>227.46132245000001</v>
      </c>
      <c r="S119" s="82">
        <v>231.32540961000001</v>
      </c>
      <c r="T119" s="82">
        <v>231.34612562999999</v>
      </c>
      <c r="U119" s="82">
        <v>237.77100752000001</v>
      </c>
      <c r="V119" s="82">
        <v>249.28611928000001</v>
      </c>
      <c r="W119" s="82">
        <v>255.42961292000001</v>
      </c>
      <c r="X119" s="82">
        <v>246.05571012000001</v>
      </c>
      <c r="Y119" s="82">
        <v>249.57345063</v>
      </c>
      <c r="Z119" s="82">
        <v>255.28386275999998</v>
      </c>
      <c r="AA119" s="82">
        <v>255.71643327000001</v>
      </c>
      <c r="AB119" s="82">
        <v>257.26575416000003</v>
      </c>
      <c r="AC119" s="82">
        <v>254.13192832000001</v>
      </c>
      <c r="AD119" s="82">
        <v>262.69546783999999</v>
      </c>
      <c r="AE119" s="82">
        <v>257.613831</v>
      </c>
      <c r="AF119" s="82">
        <v>248.97116919999999</v>
      </c>
      <c r="AG119" s="82">
        <v>258.70296651999996</v>
      </c>
      <c r="AH119" s="82">
        <v>261.87292456</v>
      </c>
      <c r="AJ119" s="83"/>
    </row>
    <row r="120" spans="1:36" ht="12.75" customHeight="1">
      <c r="A120" s="16">
        <v>75</v>
      </c>
      <c r="B120" s="25"/>
      <c r="C120" s="75" t="s">
        <v>21</v>
      </c>
      <c r="D120" s="339"/>
      <c r="E120" s="82">
        <v>130.79919999999998</v>
      </c>
      <c r="F120" s="82">
        <v>146.41656900000001</v>
      </c>
      <c r="G120" s="82">
        <v>154.52814600000002</v>
      </c>
      <c r="H120" s="82">
        <v>161.064435</v>
      </c>
      <c r="I120" s="82">
        <v>171.84609899999998</v>
      </c>
      <c r="J120" s="82">
        <v>186.79505499999999</v>
      </c>
      <c r="K120" s="82">
        <v>197.570606</v>
      </c>
      <c r="L120" s="82">
        <v>210.89119299999999</v>
      </c>
      <c r="M120" s="82">
        <v>176.143191</v>
      </c>
      <c r="N120" s="82">
        <v>194.298429</v>
      </c>
      <c r="O120" s="82">
        <v>241.75062300000002</v>
      </c>
      <c r="P120" s="82">
        <v>241.458551</v>
      </c>
      <c r="Q120" s="82">
        <v>232.07953700000002</v>
      </c>
      <c r="R120" s="82">
        <v>245.560294</v>
      </c>
      <c r="S120" s="82">
        <v>267.03637400000002</v>
      </c>
      <c r="T120" s="82">
        <v>259.471069</v>
      </c>
      <c r="U120" s="82">
        <v>276.00539800000001</v>
      </c>
      <c r="V120" s="82">
        <v>282.929822</v>
      </c>
      <c r="W120" s="82">
        <v>285.06429900000001</v>
      </c>
      <c r="X120" s="82">
        <v>272.37480099999999</v>
      </c>
      <c r="Y120" s="82">
        <v>288.55960900000002</v>
      </c>
      <c r="Z120" s="82">
        <v>295.850998</v>
      </c>
      <c r="AA120" s="82">
        <v>289.59756300000004</v>
      </c>
      <c r="AB120" s="82">
        <v>293.100775</v>
      </c>
      <c r="AC120" s="82">
        <v>298.40788900000001</v>
      </c>
      <c r="AD120" s="82">
        <v>296.42844500000001</v>
      </c>
      <c r="AE120" s="82">
        <v>296.83650800000004</v>
      </c>
      <c r="AF120" s="82">
        <v>301.18249100000003</v>
      </c>
      <c r="AG120" s="82">
        <v>290.10936599999997</v>
      </c>
      <c r="AH120" s="82">
        <v>292.419984</v>
      </c>
      <c r="AJ120" s="83"/>
    </row>
    <row r="121" spans="1:36" ht="12.75" customHeight="1">
      <c r="A121" s="16">
        <v>76</v>
      </c>
      <c r="B121" s="25"/>
      <c r="C121" s="75" t="s">
        <v>20</v>
      </c>
      <c r="D121" s="339"/>
      <c r="E121" s="82">
        <v>0</v>
      </c>
      <c r="F121" s="82">
        <v>0</v>
      </c>
      <c r="G121" s="82">
        <v>0</v>
      </c>
      <c r="H121" s="82">
        <v>0</v>
      </c>
      <c r="I121" s="82">
        <v>0</v>
      </c>
      <c r="J121" s="82">
        <v>0</v>
      </c>
      <c r="K121" s="82">
        <v>0</v>
      </c>
      <c r="L121" s="82">
        <v>0</v>
      </c>
      <c r="M121" s="82">
        <v>0</v>
      </c>
      <c r="N121" s="82">
        <v>0</v>
      </c>
      <c r="O121" s="82">
        <v>0</v>
      </c>
      <c r="P121" s="82">
        <v>0</v>
      </c>
      <c r="Q121" s="82">
        <v>0</v>
      </c>
      <c r="R121" s="82">
        <v>0</v>
      </c>
      <c r="S121" s="82">
        <v>0</v>
      </c>
      <c r="T121" s="82">
        <v>0</v>
      </c>
      <c r="U121" s="82">
        <v>0</v>
      </c>
      <c r="V121" s="82">
        <v>0</v>
      </c>
      <c r="W121" s="82">
        <v>0</v>
      </c>
      <c r="X121" s="82">
        <v>0</v>
      </c>
      <c r="Y121" s="82">
        <v>0</v>
      </c>
      <c r="Z121" s="82">
        <v>0</v>
      </c>
      <c r="AA121" s="82">
        <v>0</v>
      </c>
      <c r="AB121" s="82">
        <v>0</v>
      </c>
      <c r="AC121" s="82">
        <v>0</v>
      </c>
      <c r="AD121" s="82">
        <v>0</v>
      </c>
      <c r="AE121" s="82">
        <v>0</v>
      </c>
      <c r="AF121" s="82">
        <v>0</v>
      </c>
      <c r="AG121" s="82">
        <v>0.15381600000000001</v>
      </c>
      <c r="AH121" s="82">
        <v>0.17507900000000001</v>
      </c>
      <c r="AJ121" s="83"/>
    </row>
    <row r="122" spans="1:36" ht="12.75" customHeight="1">
      <c r="A122" s="16">
        <v>77</v>
      </c>
      <c r="B122" s="25"/>
      <c r="C122" s="75" t="s">
        <v>193</v>
      </c>
      <c r="D122" s="339"/>
      <c r="E122" s="82">
        <v>0</v>
      </c>
      <c r="F122" s="82">
        <v>0</v>
      </c>
      <c r="G122" s="82">
        <v>0</v>
      </c>
      <c r="H122" s="82">
        <v>0</v>
      </c>
      <c r="I122" s="82">
        <v>0</v>
      </c>
      <c r="J122" s="82">
        <v>0</v>
      </c>
      <c r="K122" s="82">
        <v>0</v>
      </c>
      <c r="L122" s="82">
        <v>0</v>
      </c>
      <c r="M122" s="82">
        <v>0</v>
      </c>
      <c r="N122" s="82">
        <v>0</v>
      </c>
      <c r="O122" s="82">
        <v>0</v>
      </c>
      <c r="P122" s="82">
        <v>0</v>
      </c>
      <c r="Q122" s="82">
        <v>0</v>
      </c>
      <c r="R122" s="82">
        <v>0</v>
      </c>
      <c r="S122" s="82">
        <v>0</v>
      </c>
      <c r="T122" s="82">
        <v>0</v>
      </c>
      <c r="U122" s="82">
        <v>0</v>
      </c>
      <c r="V122" s="82">
        <v>0</v>
      </c>
      <c r="W122" s="82">
        <v>0</v>
      </c>
      <c r="X122" s="82">
        <v>0</v>
      </c>
      <c r="Y122" s="82">
        <v>0</v>
      </c>
      <c r="Z122" s="82">
        <v>0</v>
      </c>
      <c r="AA122" s="82">
        <v>0</v>
      </c>
      <c r="AB122" s="82">
        <v>0</v>
      </c>
      <c r="AC122" s="82">
        <v>0</v>
      </c>
      <c r="AD122" s="82">
        <v>0</v>
      </c>
      <c r="AE122" s="82">
        <v>0</v>
      </c>
      <c r="AF122" s="82">
        <v>0</v>
      </c>
      <c r="AG122" s="82">
        <v>0</v>
      </c>
      <c r="AH122" s="82">
        <v>0</v>
      </c>
      <c r="AJ122" s="83"/>
    </row>
    <row r="133" spans="3:4">
      <c r="C133" s="90" t="b">
        <v>1</v>
      </c>
      <c r="D133" s="27"/>
    </row>
    <row r="152" spans="7:11">
      <c r="G152" s="90" t="b">
        <v>1</v>
      </c>
    </row>
    <row r="154" spans="7:11">
      <c r="K154" s="91"/>
    </row>
  </sheetData>
  <mergeCells count="15">
    <mergeCell ref="D4:D10"/>
    <mergeCell ref="D44:D50"/>
    <mergeCell ref="D52:D58"/>
    <mergeCell ref="D60:D66"/>
    <mergeCell ref="D92:D98"/>
    <mergeCell ref="D36:D42"/>
    <mergeCell ref="D12:D18"/>
    <mergeCell ref="D20:D26"/>
    <mergeCell ref="D116:D122"/>
    <mergeCell ref="D108:D113"/>
    <mergeCell ref="D100:D106"/>
    <mergeCell ref="D68:D74"/>
    <mergeCell ref="D28:D34"/>
    <mergeCell ref="D76:D82"/>
    <mergeCell ref="D84:D90"/>
  </mergeCells>
  <phoneticPr fontId="42" type="noConversion"/>
  <dataValidations count="1">
    <dataValidation type="list" allowBlank="1" showInputMessage="1" showErrorMessage="1"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E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E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E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E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E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E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E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E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E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E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E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E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E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E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formula1>"PJ, ktoe"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1"/>
  <sheetViews>
    <sheetView topLeftCell="J1" workbookViewId="0">
      <selection activeCell="AH45" sqref="AH45"/>
    </sheetView>
  </sheetViews>
  <sheetFormatPr defaultRowHeight="15.75"/>
  <cols>
    <col min="1" max="1" width="4.28515625" customWidth="1"/>
    <col min="2" max="2" width="5.140625" customWidth="1"/>
    <col min="3" max="3" width="40.85546875" customWidth="1"/>
    <col min="35" max="35" width="22.7109375" customWidth="1"/>
  </cols>
  <sheetData>
    <row r="1" spans="1:36">
      <c r="A1" s="43" t="s">
        <v>106</v>
      </c>
      <c r="B1" s="11"/>
      <c r="C1" s="44"/>
      <c r="D1" s="93" t="s">
        <v>105</v>
      </c>
      <c r="E1" s="93">
        <v>1990</v>
      </c>
      <c r="F1" s="93">
        <v>1991</v>
      </c>
      <c r="G1" s="93">
        <v>1992</v>
      </c>
      <c r="H1" s="93">
        <v>1993</v>
      </c>
      <c r="I1" s="93">
        <v>1994</v>
      </c>
      <c r="J1" s="93">
        <v>1995</v>
      </c>
      <c r="K1" s="93">
        <v>1996</v>
      </c>
      <c r="L1" s="93">
        <v>1997</v>
      </c>
      <c r="M1" s="93">
        <v>1998</v>
      </c>
      <c r="N1" s="93">
        <v>1999</v>
      </c>
      <c r="O1" s="93">
        <v>2000</v>
      </c>
      <c r="P1" s="93">
        <v>2001</v>
      </c>
      <c r="Q1" s="93">
        <v>2002</v>
      </c>
      <c r="R1" s="93">
        <v>2003</v>
      </c>
      <c r="S1" s="93">
        <v>2004</v>
      </c>
      <c r="T1" s="93">
        <v>2005</v>
      </c>
      <c r="U1" s="93">
        <v>2006</v>
      </c>
      <c r="V1" s="93">
        <v>2007</v>
      </c>
      <c r="W1" s="93">
        <v>2008</v>
      </c>
      <c r="X1" s="93">
        <v>2009</v>
      </c>
      <c r="Y1" s="93">
        <v>2010</v>
      </c>
      <c r="Z1" s="93">
        <v>2011</v>
      </c>
      <c r="AA1" s="93">
        <v>2012</v>
      </c>
      <c r="AB1" s="93">
        <v>2013</v>
      </c>
      <c r="AC1" s="93">
        <v>2014</v>
      </c>
      <c r="AD1" s="93">
        <v>2015</v>
      </c>
      <c r="AE1" s="93">
        <v>2016</v>
      </c>
      <c r="AF1" s="93">
        <v>2017</v>
      </c>
      <c r="AG1" s="93">
        <v>2018</v>
      </c>
      <c r="AH1" s="93">
        <v>2019</v>
      </c>
      <c r="AI1" s="45" t="s">
        <v>107</v>
      </c>
    </row>
    <row r="2" spans="1:36">
      <c r="A2" s="93"/>
      <c r="B2" s="11"/>
      <c r="C2" s="44"/>
      <c r="D2" s="13" t="s">
        <v>15</v>
      </c>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46"/>
    </row>
    <row r="3" spans="1:36" ht="12.75" customHeight="1">
      <c r="A3" s="14"/>
      <c r="B3" s="15"/>
      <c r="C3" s="47" t="s">
        <v>108</v>
      </c>
      <c r="D3" s="14"/>
      <c r="E3" s="48">
        <v>6612.1798349999999</v>
      </c>
      <c r="F3" s="48">
        <v>7033.2683199999992</v>
      </c>
      <c r="G3" s="48">
        <v>8089.3299739999993</v>
      </c>
      <c r="H3" s="48">
        <v>8784.8166169999986</v>
      </c>
      <c r="I3" s="48">
        <v>9273.7850839999992</v>
      </c>
      <c r="J3" s="48">
        <v>9712.7924559999974</v>
      </c>
      <c r="K3" s="48">
        <v>10054.08583</v>
      </c>
      <c r="L3" s="48">
        <v>10309.645976</v>
      </c>
      <c r="M3" s="48">
        <v>10755.215081</v>
      </c>
      <c r="N3" s="48">
        <v>11072.447477000002</v>
      </c>
      <c r="O3" s="48">
        <v>11221.843561999998</v>
      </c>
      <c r="P3" s="48">
        <v>11236.558032000001</v>
      </c>
      <c r="Q3" s="48">
        <v>11664.668047000001</v>
      </c>
      <c r="R3" s="48">
        <v>11669.165865000001</v>
      </c>
      <c r="S3" s="48">
        <v>12122.636781000001</v>
      </c>
      <c r="T3" s="48">
        <v>12457.414927</v>
      </c>
      <c r="U3" s="48">
        <v>12425.366071</v>
      </c>
      <c r="V3" s="48">
        <v>12000.946028999999</v>
      </c>
      <c r="W3" s="48">
        <v>11301.299615</v>
      </c>
      <c r="X3" s="48">
        <v>11425.522298</v>
      </c>
      <c r="Y3" s="48">
        <v>11800.781348999999</v>
      </c>
      <c r="Z3" s="48">
        <v>11967.115871</v>
      </c>
      <c r="AA3" s="48">
        <v>11720.035612999998</v>
      </c>
      <c r="AB3" s="48">
        <v>11708.625668999999</v>
      </c>
      <c r="AC3" s="48">
        <v>11828.183950000001</v>
      </c>
      <c r="AD3" s="48">
        <v>12103.369867000001</v>
      </c>
      <c r="AE3" s="48">
        <v>12451.788669</v>
      </c>
      <c r="AF3" s="48">
        <v>12319.398262999997</v>
      </c>
      <c r="AG3" s="48">
        <v>11983.253491920001</v>
      </c>
      <c r="AH3" s="48">
        <v>12061.57167232</v>
      </c>
      <c r="AI3" s="50"/>
    </row>
    <row r="4" spans="1:36" ht="12.75" customHeight="1">
      <c r="A4">
        <v>1</v>
      </c>
      <c r="B4" s="51"/>
      <c r="C4" s="52" t="s">
        <v>19</v>
      </c>
      <c r="D4" s="18"/>
      <c r="E4" s="55">
        <v>0</v>
      </c>
      <c r="F4" s="55">
        <v>0</v>
      </c>
      <c r="G4" s="55">
        <v>0</v>
      </c>
      <c r="H4" s="55">
        <v>0</v>
      </c>
      <c r="I4" s="55">
        <v>0</v>
      </c>
      <c r="J4" s="55">
        <v>0</v>
      </c>
      <c r="K4" s="55">
        <v>0</v>
      </c>
      <c r="L4" s="55">
        <v>0</v>
      </c>
      <c r="M4" s="55">
        <v>0</v>
      </c>
      <c r="N4" s="55">
        <v>0</v>
      </c>
      <c r="O4" s="55">
        <v>0</v>
      </c>
      <c r="P4" s="55">
        <v>0</v>
      </c>
      <c r="Q4" s="55">
        <v>0</v>
      </c>
      <c r="R4" s="55">
        <v>0</v>
      </c>
      <c r="S4" s="55">
        <v>0</v>
      </c>
      <c r="T4" s="55">
        <v>0</v>
      </c>
      <c r="U4" s="55">
        <v>0</v>
      </c>
      <c r="V4" s="55">
        <v>0</v>
      </c>
      <c r="W4" s="55">
        <v>0</v>
      </c>
      <c r="X4" s="55">
        <v>0</v>
      </c>
      <c r="Y4" s="55">
        <v>0</v>
      </c>
      <c r="Z4" s="55">
        <v>0</v>
      </c>
      <c r="AA4" s="55">
        <v>0</v>
      </c>
      <c r="AB4" s="55">
        <v>0</v>
      </c>
      <c r="AC4" s="55">
        <v>0</v>
      </c>
      <c r="AD4" s="55">
        <v>0</v>
      </c>
      <c r="AE4" s="55">
        <v>0</v>
      </c>
      <c r="AF4" s="55">
        <v>0</v>
      </c>
      <c r="AG4" s="55">
        <v>0</v>
      </c>
      <c r="AH4" s="55">
        <v>0</v>
      </c>
      <c r="AI4" s="52"/>
    </row>
    <row r="5" spans="1:36" ht="12.75" customHeight="1">
      <c r="A5">
        <v>2</v>
      </c>
      <c r="B5" s="51"/>
      <c r="C5" s="52" t="s">
        <v>109</v>
      </c>
      <c r="D5" s="18" t="s">
        <v>15</v>
      </c>
      <c r="E5" s="53">
        <v>4081.88742</v>
      </c>
      <c r="F5" s="53">
        <v>4413.3959999999997</v>
      </c>
      <c r="G5" s="53">
        <v>5030.5694400000002</v>
      </c>
      <c r="H5" s="53">
        <v>5450.3178600000001</v>
      </c>
      <c r="I5" s="53">
        <v>5831.9648399999996</v>
      </c>
      <c r="J5" s="53">
        <v>6196.5750599999992</v>
      </c>
      <c r="K5" s="53">
        <v>6508.7232599999998</v>
      </c>
      <c r="L5" s="53">
        <v>6645.8745599999993</v>
      </c>
      <c r="M5" s="53">
        <v>6972.9028200000002</v>
      </c>
      <c r="N5" s="53">
        <v>7249.3434000000007</v>
      </c>
      <c r="O5" s="53">
        <v>7344.5876399999997</v>
      </c>
      <c r="P5" s="53">
        <v>7388.9080199999999</v>
      </c>
      <c r="Q5" s="53">
        <v>7528.6652999999997</v>
      </c>
      <c r="R5" s="53">
        <v>7803.8259000000007</v>
      </c>
      <c r="S5" s="53">
        <v>8002.1767800000007</v>
      </c>
      <c r="T5" s="53">
        <v>8191.4079000000002</v>
      </c>
      <c r="U5" s="53">
        <v>7987.2834599999996</v>
      </c>
      <c r="V5" s="53">
        <v>7765.6597199999997</v>
      </c>
      <c r="W5" s="53">
        <v>7359.8239009999998</v>
      </c>
      <c r="X5" s="53">
        <v>7510.0289009999997</v>
      </c>
      <c r="Y5" s="53">
        <v>7576.3556449999996</v>
      </c>
      <c r="Z5" s="53">
        <v>7665.8680610000001</v>
      </c>
      <c r="AA5" s="53">
        <v>7579.5089469999994</v>
      </c>
      <c r="AB5" s="53">
        <v>7596.2159089999996</v>
      </c>
      <c r="AC5" s="53">
        <v>7658.6796210000002</v>
      </c>
      <c r="AD5" s="53">
        <v>7875.7027010000002</v>
      </c>
      <c r="AE5" s="53">
        <v>8138.1727270000001</v>
      </c>
      <c r="AF5" s="53">
        <v>7978.0386739999994</v>
      </c>
      <c r="AG5" s="53">
        <v>7761.0867340000004</v>
      </c>
      <c r="AH5" s="53">
        <v>7774.9371879999999</v>
      </c>
      <c r="AI5" s="52" t="s">
        <v>499</v>
      </c>
    </row>
    <row r="6" spans="1:36" ht="12.75" customHeight="1">
      <c r="A6">
        <v>3</v>
      </c>
      <c r="B6" s="51"/>
      <c r="C6" s="63" t="s">
        <v>221</v>
      </c>
      <c r="D6" s="18"/>
      <c r="E6" s="55">
        <v>2293.3019999999997</v>
      </c>
      <c r="F6" s="55">
        <v>2364.4165599999997</v>
      </c>
      <c r="G6" s="55">
        <v>2736.2191999999995</v>
      </c>
      <c r="H6" s="55">
        <v>2946.56032</v>
      </c>
      <c r="I6" s="55">
        <v>3020.1617600000004</v>
      </c>
      <c r="J6" s="55">
        <v>3019.5352000000007</v>
      </c>
      <c r="K6" s="55">
        <v>2956.9346400000004</v>
      </c>
      <c r="L6" s="55">
        <v>3075.9695999999999</v>
      </c>
      <c r="M6" s="55">
        <v>3210.5101600000003</v>
      </c>
      <c r="N6" s="55">
        <v>3213.5283599999998</v>
      </c>
      <c r="O6" s="55">
        <v>3310.7004000000002</v>
      </c>
      <c r="P6" s="55">
        <v>3307.0631999999996</v>
      </c>
      <c r="Q6" s="55">
        <v>3624.1917600000002</v>
      </c>
      <c r="R6" s="55">
        <v>3383.7669600000004</v>
      </c>
      <c r="S6" s="55">
        <v>3599.4898799999996</v>
      </c>
      <c r="T6" s="55">
        <v>3738.0495599999999</v>
      </c>
      <c r="U6" s="55">
        <v>3925.5846000000001</v>
      </c>
      <c r="V6" s="55">
        <v>3773.5580400000003</v>
      </c>
      <c r="W6" s="55">
        <v>3524.1446799999999</v>
      </c>
      <c r="X6" s="55">
        <v>3492.85005</v>
      </c>
      <c r="Y6" s="55">
        <v>3778.8429269999997</v>
      </c>
      <c r="Z6" s="55">
        <v>3862.8324200000002</v>
      </c>
      <c r="AA6" s="55">
        <v>3799.8053819999996</v>
      </c>
      <c r="AB6" s="55">
        <v>3776.6086300000002</v>
      </c>
      <c r="AC6" s="55">
        <v>3827.6884599999998</v>
      </c>
      <c r="AD6" s="55">
        <v>3911.1701080000003</v>
      </c>
      <c r="AE6" s="55">
        <v>3964.201759</v>
      </c>
      <c r="AF6" s="55">
        <v>3992.6751709999999</v>
      </c>
      <c r="AG6" s="55">
        <v>3930.7411469200001</v>
      </c>
      <c r="AH6" s="55">
        <v>4005.0597873199999</v>
      </c>
      <c r="AI6" s="52"/>
    </row>
    <row r="7" spans="1:36" ht="12.75" customHeight="1">
      <c r="A7">
        <v>4</v>
      </c>
      <c r="B7" s="51"/>
      <c r="C7" s="52" t="s">
        <v>111</v>
      </c>
      <c r="D7" s="18"/>
      <c r="E7" s="55">
        <v>0</v>
      </c>
      <c r="F7" s="55">
        <v>0</v>
      </c>
      <c r="G7" s="55">
        <v>0</v>
      </c>
      <c r="H7" s="55">
        <v>0</v>
      </c>
      <c r="I7" s="55">
        <v>0</v>
      </c>
      <c r="J7" s="55">
        <v>1.2390000000000001E-3</v>
      </c>
      <c r="K7" s="55">
        <v>7.5018959999999995</v>
      </c>
      <c r="L7" s="55">
        <v>17.829395000000002</v>
      </c>
      <c r="M7" s="55">
        <v>16.531178000000001</v>
      </c>
      <c r="N7" s="55">
        <v>7.9775799999999997</v>
      </c>
      <c r="O7" s="55">
        <v>13.580467000000001</v>
      </c>
      <c r="P7" s="55">
        <v>17.216210999999998</v>
      </c>
      <c r="Q7" s="55">
        <v>16.199193999999999</v>
      </c>
      <c r="R7" s="55">
        <v>17.732771</v>
      </c>
      <c r="S7" s="55">
        <v>26.442455000000002</v>
      </c>
      <c r="T7" s="55">
        <v>38.545085</v>
      </c>
      <c r="U7" s="55">
        <v>55.978076000000001</v>
      </c>
      <c r="V7" s="55">
        <v>61.715985999999994</v>
      </c>
      <c r="W7" s="55">
        <v>78.585346000000001</v>
      </c>
      <c r="X7" s="55">
        <v>85.498835</v>
      </c>
      <c r="Y7" s="55">
        <v>88.341775999999996</v>
      </c>
      <c r="Z7" s="55">
        <v>85.218878000000004</v>
      </c>
      <c r="AA7" s="55">
        <v>83.801742000000004</v>
      </c>
      <c r="AB7" s="55">
        <v>81.351482000000004</v>
      </c>
      <c r="AC7" s="55">
        <v>71.016555999999994</v>
      </c>
      <c r="AD7" s="55">
        <v>51.867889000000005</v>
      </c>
      <c r="AE7" s="55">
        <v>39.460526000000002</v>
      </c>
      <c r="AF7" s="55">
        <v>35.714531000000001</v>
      </c>
      <c r="AG7" s="55">
        <v>28.864086999999998</v>
      </c>
      <c r="AH7" s="55">
        <v>23.259773000000003</v>
      </c>
      <c r="AI7" s="52"/>
    </row>
    <row r="8" spans="1:36" ht="12.75" customHeight="1">
      <c r="A8">
        <v>5</v>
      </c>
      <c r="B8" s="51"/>
      <c r="C8" s="52" t="s">
        <v>222</v>
      </c>
      <c r="D8" s="18"/>
      <c r="E8" s="55">
        <v>125.87255999999999</v>
      </c>
      <c r="F8" s="55">
        <v>138.06532000000001</v>
      </c>
      <c r="G8" s="55">
        <v>178.79004</v>
      </c>
      <c r="H8" s="55">
        <v>191.40783999999999</v>
      </c>
      <c r="I8" s="55">
        <v>187.87688</v>
      </c>
      <c r="J8" s="55">
        <v>191.73260000000002</v>
      </c>
      <c r="K8" s="55">
        <v>200.71732</v>
      </c>
      <c r="L8" s="55">
        <v>181.52795999999998</v>
      </c>
      <c r="M8" s="55">
        <v>180.18292000000002</v>
      </c>
      <c r="N8" s="55">
        <v>214.64160000000001</v>
      </c>
      <c r="O8" s="55">
        <v>212.13695999999999</v>
      </c>
      <c r="P8" s="55">
        <v>208.3056</v>
      </c>
      <c r="Q8" s="55">
        <v>202.41792000000001</v>
      </c>
      <c r="R8" s="55">
        <v>213.23520000000002</v>
      </c>
      <c r="S8" s="55">
        <v>234.21312</v>
      </c>
      <c r="T8" s="55">
        <v>242.99423999999999</v>
      </c>
      <c r="U8" s="55">
        <v>232.9872</v>
      </c>
      <c r="V8" s="55">
        <v>194.46335999999999</v>
      </c>
      <c r="W8" s="55">
        <v>154.11648000000002</v>
      </c>
      <c r="X8" s="55">
        <v>162.09407999999999</v>
      </c>
      <c r="Y8" s="55">
        <v>177.42623999999998</v>
      </c>
      <c r="Z8" s="55">
        <v>160.23839999999998</v>
      </c>
      <c r="AA8" s="55">
        <v>61.276800000000001</v>
      </c>
      <c r="AB8" s="55">
        <v>62.2896</v>
      </c>
      <c r="AC8" s="55">
        <v>64.724159999999998</v>
      </c>
      <c r="AD8" s="55">
        <v>58.644480000000001</v>
      </c>
      <c r="AE8" s="55">
        <v>93.504960000000011</v>
      </c>
      <c r="AF8" s="55">
        <v>89.367360000000005</v>
      </c>
      <c r="AG8" s="55">
        <v>38.587916</v>
      </c>
      <c r="AH8" s="55">
        <v>36.180771999999997</v>
      </c>
      <c r="AI8" s="52"/>
    </row>
    <row r="9" spans="1:36" ht="12.75" customHeight="1">
      <c r="A9">
        <v>6</v>
      </c>
      <c r="B9" s="51"/>
      <c r="C9" s="52" t="s">
        <v>112</v>
      </c>
      <c r="D9" s="18"/>
      <c r="E9" s="55">
        <v>93.650347999999994</v>
      </c>
      <c r="F9" s="55">
        <v>100.2792</v>
      </c>
      <c r="G9" s="55">
        <v>123.10584999999999</v>
      </c>
      <c r="H9" s="55">
        <v>176.15685000000002</v>
      </c>
      <c r="I9" s="55">
        <v>214.01835</v>
      </c>
      <c r="J9" s="55">
        <v>285.17190000000005</v>
      </c>
      <c r="K9" s="55">
        <v>358.38304999999997</v>
      </c>
      <c r="L9" s="55">
        <v>359.2749</v>
      </c>
      <c r="M9" s="55">
        <v>342.41820000000001</v>
      </c>
      <c r="N9" s="55">
        <v>351.57390000000004</v>
      </c>
      <c r="O9" s="55">
        <v>301.67909999999995</v>
      </c>
      <c r="P9" s="55">
        <v>276.5308</v>
      </c>
      <c r="Q9" s="55">
        <v>252.3802</v>
      </c>
      <c r="R9" s="55">
        <v>210.64905000000002</v>
      </c>
      <c r="S9" s="55">
        <v>215.72</v>
      </c>
      <c r="T9" s="55">
        <v>197.93279999999999</v>
      </c>
      <c r="U9" s="55">
        <v>172.52818399999998</v>
      </c>
      <c r="V9" s="55">
        <v>130.44560000000001</v>
      </c>
      <c r="W9" s="55">
        <v>86.544800000000009</v>
      </c>
      <c r="X9" s="55">
        <v>76.289600000000007</v>
      </c>
      <c r="Y9" s="55">
        <v>77.123199999999997</v>
      </c>
      <c r="Z9" s="55">
        <v>86.01039999999999</v>
      </c>
      <c r="AA9" s="55">
        <v>86.488799999999998</v>
      </c>
      <c r="AB9" s="55">
        <v>79.160800000000009</v>
      </c>
      <c r="AC9" s="55">
        <v>89.000799999999998</v>
      </c>
      <c r="AD9" s="55">
        <v>86.295199999999994</v>
      </c>
      <c r="AE9" s="55">
        <v>95.856800000000007</v>
      </c>
      <c r="AF9" s="55">
        <v>97.719200000000001</v>
      </c>
      <c r="AG9" s="55">
        <v>97.668334000000002</v>
      </c>
      <c r="AH9" s="55">
        <v>93.714869999999991</v>
      </c>
      <c r="AI9" s="52"/>
    </row>
    <row r="10" spans="1:36" ht="12.75" customHeight="1">
      <c r="A10">
        <v>7</v>
      </c>
      <c r="B10" s="51"/>
      <c r="C10" s="52" t="s">
        <v>18</v>
      </c>
      <c r="D10" s="18"/>
      <c r="E10" s="55">
        <v>0</v>
      </c>
      <c r="F10" s="55">
        <v>0</v>
      </c>
      <c r="G10" s="55">
        <v>0</v>
      </c>
      <c r="H10" s="55">
        <v>0</v>
      </c>
      <c r="I10" s="55">
        <v>0</v>
      </c>
      <c r="J10" s="55">
        <v>0</v>
      </c>
      <c r="K10" s="55">
        <v>0</v>
      </c>
      <c r="L10" s="55">
        <v>0</v>
      </c>
      <c r="M10" s="55">
        <v>0</v>
      </c>
      <c r="N10" s="55">
        <v>0</v>
      </c>
      <c r="O10" s="55">
        <v>0</v>
      </c>
      <c r="P10" s="55">
        <v>0</v>
      </c>
      <c r="Q10" s="55">
        <v>0</v>
      </c>
      <c r="R10" s="55">
        <v>0</v>
      </c>
      <c r="S10" s="55">
        <v>0</v>
      </c>
      <c r="T10" s="55">
        <v>0</v>
      </c>
      <c r="U10" s="55">
        <v>0</v>
      </c>
      <c r="V10" s="55">
        <v>0</v>
      </c>
      <c r="W10" s="55">
        <v>0</v>
      </c>
      <c r="X10" s="55">
        <v>0</v>
      </c>
      <c r="Y10" s="55">
        <v>0</v>
      </c>
      <c r="Z10" s="55">
        <v>0</v>
      </c>
      <c r="AA10" s="55">
        <v>0</v>
      </c>
      <c r="AB10" s="55">
        <v>0</v>
      </c>
      <c r="AC10" s="55">
        <v>0</v>
      </c>
      <c r="AD10" s="55">
        <v>0</v>
      </c>
      <c r="AE10" s="55">
        <v>0</v>
      </c>
      <c r="AF10" s="55">
        <v>0</v>
      </c>
      <c r="AG10" s="55">
        <v>0</v>
      </c>
      <c r="AH10" s="55">
        <v>0</v>
      </c>
      <c r="AI10" s="52"/>
    </row>
    <row r="11" spans="1:36" ht="12.75" customHeight="1">
      <c r="A11">
        <v>8</v>
      </c>
      <c r="B11" s="51"/>
      <c r="C11" s="52" t="s">
        <v>220</v>
      </c>
      <c r="D11" s="18"/>
      <c r="E11" s="55">
        <v>0</v>
      </c>
      <c r="F11" s="55">
        <v>0</v>
      </c>
      <c r="G11" s="55">
        <v>0</v>
      </c>
      <c r="H11" s="55">
        <v>0</v>
      </c>
      <c r="I11" s="55">
        <v>0</v>
      </c>
      <c r="J11" s="55">
        <v>0</v>
      </c>
      <c r="K11" s="55">
        <v>0</v>
      </c>
      <c r="L11" s="55">
        <v>0</v>
      </c>
      <c r="M11" s="55">
        <v>0</v>
      </c>
      <c r="N11" s="55">
        <v>0</v>
      </c>
      <c r="O11" s="55">
        <v>0</v>
      </c>
      <c r="P11" s="55">
        <v>0</v>
      </c>
      <c r="Q11" s="55">
        <v>0</v>
      </c>
      <c r="R11" s="55">
        <v>0</v>
      </c>
      <c r="S11" s="55">
        <v>0</v>
      </c>
      <c r="T11" s="55">
        <v>0</v>
      </c>
      <c r="U11" s="55">
        <v>0</v>
      </c>
      <c r="V11" s="55">
        <v>0</v>
      </c>
      <c r="W11" s="55">
        <v>0</v>
      </c>
      <c r="X11" s="55">
        <v>0</v>
      </c>
      <c r="Y11" s="55">
        <v>0</v>
      </c>
      <c r="Z11" s="55">
        <v>0</v>
      </c>
      <c r="AA11" s="55">
        <v>0</v>
      </c>
      <c r="AB11" s="55">
        <v>0</v>
      </c>
      <c r="AC11" s="55">
        <v>0</v>
      </c>
      <c r="AD11" s="55">
        <v>0</v>
      </c>
      <c r="AE11" s="55">
        <v>0</v>
      </c>
      <c r="AF11" s="55">
        <v>0</v>
      </c>
      <c r="AG11" s="55">
        <v>0</v>
      </c>
      <c r="AH11" s="55">
        <v>2.8392000000000001E-2</v>
      </c>
      <c r="AI11" s="52"/>
    </row>
    <row r="12" spans="1:36" ht="12.75" customHeight="1">
      <c r="A12">
        <v>9</v>
      </c>
      <c r="B12" s="51"/>
      <c r="C12" s="52" t="s">
        <v>21</v>
      </c>
      <c r="D12" s="18"/>
      <c r="E12" s="55">
        <v>17.467507000000001</v>
      </c>
      <c r="F12" s="55">
        <v>17.111240000000002</v>
      </c>
      <c r="G12" s="55">
        <v>20.645444000000001</v>
      </c>
      <c r="H12" s="55">
        <v>20.373746999999998</v>
      </c>
      <c r="I12" s="55">
        <v>19.763254</v>
      </c>
      <c r="J12" s="55">
        <v>19.776456999999997</v>
      </c>
      <c r="K12" s="55">
        <v>21.825664</v>
      </c>
      <c r="L12" s="55">
        <v>29.169561000000002</v>
      </c>
      <c r="M12" s="55">
        <v>32.669803000000002</v>
      </c>
      <c r="N12" s="55">
        <v>35.382637000000003</v>
      </c>
      <c r="O12" s="55">
        <v>39.158995000000004</v>
      </c>
      <c r="P12" s="55">
        <v>38.534201000000003</v>
      </c>
      <c r="Q12" s="55">
        <v>40.813673000000001</v>
      </c>
      <c r="R12" s="55">
        <v>39.955983999999994</v>
      </c>
      <c r="S12" s="55">
        <v>44.594546000000001</v>
      </c>
      <c r="T12" s="55">
        <v>44.958213000000001</v>
      </c>
      <c r="U12" s="55">
        <v>47.426439999999999</v>
      </c>
      <c r="V12" s="55">
        <v>71.438327999999998</v>
      </c>
      <c r="W12" s="55">
        <v>94.647850999999989</v>
      </c>
      <c r="X12" s="55">
        <v>95.194905000000006</v>
      </c>
      <c r="Y12" s="55">
        <v>98.936418000000003</v>
      </c>
      <c r="Z12" s="55">
        <v>103.46355100000001</v>
      </c>
      <c r="AA12" s="55">
        <v>105.65609600000001</v>
      </c>
      <c r="AB12" s="55">
        <v>109.988837</v>
      </c>
      <c r="AC12" s="55">
        <v>113.63617600000001</v>
      </c>
      <c r="AD12" s="55">
        <v>115.890981</v>
      </c>
      <c r="AE12" s="55">
        <v>117.25638099999999</v>
      </c>
      <c r="AF12" s="55">
        <v>122.63405299999999</v>
      </c>
      <c r="AG12" s="55">
        <v>123.074927</v>
      </c>
      <c r="AH12" s="55">
        <v>125.20021199999999</v>
      </c>
      <c r="AI12" s="52"/>
    </row>
    <row r="13" spans="1:36" ht="12.75" customHeight="1">
      <c r="A13">
        <v>10</v>
      </c>
      <c r="B13" s="51"/>
      <c r="C13" s="56" t="s">
        <v>22</v>
      </c>
      <c r="D13" s="18"/>
      <c r="E13" s="55">
        <v>0</v>
      </c>
      <c r="F13" s="55">
        <v>0</v>
      </c>
      <c r="G13" s="55">
        <v>0</v>
      </c>
      <c r="H13" s="55">
        <v>0</v>
      </c>
      <c r="I13" s="55">
        <v>0</v>
      </c>
      <c r="J13" s="55">
        <v>0</v>
      </c>
      <c r="K13" s="55">
        <v>0</v>
      </c>
      <c r="L13" s="55">
        <v>0</v>
      </c>
      <c r="M13" s="55">
        <v>0</v>
      </c>
      <c r="N13" s="55">
        <v>0</v>
      </c>
      <c r="O13" s="55">
        <v>0</v>
      </c>
      <c r="P13" s="55">
        <v>0</v>
      </c>
      <c r="Q13" s="55">
        <v>0</v>
      </c>
      <c r="R13" s="55">
        <v>0</v>
      </c>
      <c r="S13" s="55">
        <v>0</v>
      </c>
      <c r="T13" s="55">
        <v>3.527129</v>
      </c>
      <c r="U13" s="55">
        <v>3.5781109999999998</v>
      </c>
      <c r="V13" s="55">
        <v>3.6649949999999998</v>
      </c>
      <c r="W13" s="55">
        <v>3.4365569999999996</v>
      </c>
      <c r="X13" s="55">
        <v>3.5659270000000003</v>
      </c>
      <c r="Y13" s="55">
        <v>3.7551429999999999</v>
      </c>
      <c r="Z13" s="55">
        <v>3.4841609999999998</v>
      </c>
      <c r="AA13" s="55">
        <v>3.497846</v>
      </c>
      <c r="AB13" s="55">
        <v>3.0104109999999999</v>
      </c>
      <c r="AC13" s="55">
        <v>3.438177</v>
      </c>
      <c r="AD13" s="55">
        <v>3.798508</v>
      </c>
      <c r="AE13" s="55">
        <v>3.3355160000000001</v>
      </c>
      <c r="AF13" s="55">
        <v>3.2492739999999998</v>
      </c>
      <c r="AG13" s="55">
        <v>3.2303470000000001</v>
      </c>
      <c r="AH13" s="55">
        <v>3.1906779999999997</v>
      </c>
      <c r="AI13" s="56"/>
    </row>
    <row r="14" spans="1:36" ht="12.75" customHeight="1">
      <c r="A14">
        <v>11</v>
      </c>
      <c r="B14" s="58"/>
      <c r="C14" s="59" t="s">
        <v>113</v>
      </c>
      <c r="D14" s="60"/>
      <c r="E14" s="61">
        <v>6242.5303000000004</v>
      </c>
      <c r="F14" s="61">
        <v>6655.6773599999997</v>
      </c>
      <c r="G14" s="61">
        <v>7640.63184</v>
      </c>
      <c r="H14" s="61">
        <v>8254.8630200000007</v>
      </c>
      <c r="I14" s="61">
        <v>8715.2945199999995</v>
      </c>
      <c r="J14" s="61">
        <v>9083.6204589999998</v>
      </c>
      <c r="K14" s="61">
        <v>9323.8273160000008</v>
      </c>
      <c r="L14" s="61">
        <v>9551.8621949999997</v>
      </c>
      <c r="M14" s="61">
        <v>9985.3376779999999</v>
      </c>
      <c r="N14" s="61">
        <v>10260.003460000002</v>
      </c>
      <c r="O14" s="61">
        <v>10455.643747</v>
      </c>
      <c r="P14" s="61">
        <v>10454.583351000001</v>
      </c>
      <c r="Q14" s="61">
        <v>10952.468134000001</v>
      </c>
      <c r="R14" s="61">
        <v>11077.235711000001</v>
      </c>
      <c r="S14" s="61">
        <v>11492.845595000001</v>
      </c>
      <c r="T14" s="61">
        <v>11825.080744999999</v>
      </c>
      <c r="U14" s="61">
        <v>11837.288696</v>
      </c>
      <c r="V14" s="61">
        <v>11464.777306</v>
      </c>
      <c r="W14" s="61">
        <v>10843.454527</v>
      </c>
      <c r="X14" s="61">
        <v>10978.546106</v>
      </c>
      <c r="Y14" s="61">
        <v>11323.075948</v>
      </c>
      <c r="Z14" s="61">
        <v>11494.234478999999</v>
      </c>
      <c r="AA14" s="61">
        <v>11343.206910999999</v>
      </c>
      <c r="AB14" s="61">
        <v>11339.995660999999</v>
      </c>
      <c r="AC14" s="61">
        <v>11451.718517000001</v>
      </c>
      <c r="AD14" s="61">
        <v>11746.615378</v>
      </c>
      <c r="AE14" s="61">
        <v>12054.952972000001</v>
      </c>
      <c r="AF14" s="61">
        <v>11905.565375999999</v>
      </c>
      <c r="AG14" s="61">
        <v>11690.721608920001</v>
      </c>
      <c r="AH14" s="61">
        <v>11785.259087320001</v>
      </c>
      <c r="AI14" s="62"/>
      <c r="AJ14" s="54"/>
    </row>
    <row r="15" spans="1:36" ht="12.75" customHeight="1">
      <c r="A15">
        <v>12</v>
      </c>
      <c r="B15" s="51"/>
      <c r="C15" s="63" t="s">
        <v>219</v>
      </c>
      <c r="D15" s="342" t="s">
        <v>15</v>
      </c>
      <c r="E15" s="53">
        <v>4081.88742</v>
      </c>
      <c r="F15" s="53">
        <v>4413.3959999999997</v>
      </c>
      <c r="G15" s="53">
        <v>5030.5694400000002</v>
      </c>
      <c r="H15" s="53">
        <v>5450.3100599999998</v>
      </c>
      <c r="I15" s="53">
        <v>5831.9648399999996</v>
      </c>
      <c r="J15" s="53">
        <v>6196.5750599999992</v>
      </c>
      <c r="K15" s="53">
        <v>6508.7232599999998</v>
      </c>
      <c r="L15" s="53">
        <v>6645.8745599999993</v>
      </c>
      <c r="M15" s="53">
        <v>6972.9028200000002</v>
      </c>
      <c r="N15" s="53">
        <v>7249.3434000000007</v>
      </c>
      <c r="O15" s="53">
        <v>7344.5876399999997</v>
      </c>
      <c r="P15" s="53">
        <v>7388.9080199999999</v>
      </c>
      <c r="Q15" s="53">
        <v>7528.6652999999997</v>
      </c>
      <c r="R15" s="53">
        <v>7803.8259000000007</v>
      </c>
      <c r="S15" s="53">
        <v>8002.1767800000007</v>
      </c>
      <c r="T15" s="53">
        <v>8191.4079000000002</v>
      </c>
      <c r="U15" s="53">
        <v>7987.2834599999996</v>
      </c>
      <c r="V15" s="53">
        <v>7765.6597199999997</v>
      </c>
      <c r="W15" s="53">
        <v>7359.8239009999998</v>
      </c>
      <c r="X15" s="53">
        <v>7510.0289009999997</v>
      </c>
      <c r="Y15" s="53">
        <v>7576.3556449999996</v>
      </c>
      <c r="Z15" s="53">
        <v>7665.8680610000001</v>
      </c>
      <c r="AA15" s="53">
        <v>7579.5089469999994</v>
      </c>
      <c r="AB15" s="53">
        <v>7596.2159089999996</v>
      </c>
      <c r="AC15" s="53">
        <v>7658.6796210000002</v>
      </c>
      <c r="AD15" s="53">
        <v>7875.7027010000002</v>
      </c>
      <c r="AE15" s="53">
        <v>8138.1727270000001</v>
      </c>
      <c r="AF15" s="53">
        <v>7978.0386739999994</v>
      </c>
      <c r="AG15" s="53">
        <v>7761.0867340000004</v>
      </c>
      <c r="AH15" s="53">
        <v>7774.9371879999999</v>
      </c>
      <c r="AI15" s="64"/>
      <c r="AJ15" s="54"/>
    </row>
    <row r="16" spans="1:36" ht="12.75" customHeight="1">
      <c r="A16">
        <v>13</v>
      </c>
      <c r="B16" s="51"/>
      <c r="C16" s="63" t="s">
        <v>221</v>
      </c>
      <c r="D16" s="342"/>
      <c r="E16" s="65">
        <v>2160.6428799999999</v>
      </c>
      <c r="F16" s="65">
        <v>2242.2813599999999</v>
      </c>
      <c r="G16" s="65">
        <v>2610.0623999999998</v>
      </c>
      <c r="H16" s="65">
        <v>2804.55296</v>
      </c>
      <c r="I16" s="65">
        <v>2883.3296800000003</v>
      </c>
      <c r="J16" s="65">
        <v>2887.0441600000004</v>
      </c>
      <c r="K16" s="65">
        <v>2807.6021600000004</v>
      </c>
      <c r="L16" s="65">
        <v>2888.1582400000002</v>
      </c>
      <c r="M16" s="65">
        <v>2995.9036800000003</v>
      </c>
      <c r="N16" s="65">
        <v>3002.6824799999999</v>
      </c>
      <c r="O16" s="65">
        <v>3097.4756400000001</v>
      </c>
      <c r="P16" s="65">
        <v>3048.45912</v>
      </c>
      <c r="Q16" s="65">
        <v>3407.6036400000003</v>
      </c>
      <c r="R16" s="65">
        <v>3255.67704</v>
      </c>
      <c r="S16" s="65">
        <v>3464.2263599999997</v>
      </c>
      <c r="T16" s="65">
        <v>3595.1277599999999</v>
      </c>
      <c r="U16" s="65">
        <v>3794.0271600000001</v>
      </c>
      <c r="V16" s="65">
        <v>3637.4016000000001</v>
      </c>
      <c r="W16" s="65">
        <v>3405.0452799999998</v>
      </c>
      <c r="X16" s="65">
        <v>3383.0183700000002</v>
      </c>
      <c r="Y16" s="65">
        <v>3658.3785269999998</v>
      </c>
      <c r="Z16" s="65">
        <v>3743.1475399999999</v>
      </c>
      <c r="AA16" s="65">
        <v>3679.8962219999999</v>
      </c>
      <c r="AB16" s="65">
        <v>3662.4282699999999</v>
      </c>
      <c r="AC16" s="65">
        <v>3722.02234</v>
      </c>
      <c r="AD16" s="65">
        <v>3819.0447880000002</v>
      </c>
      <c r="AE16" s="65">
        <v>3877.3197190000001</v>
      </c>
      <c r="AF16" s="65">
        <v>3891.812171</v>
      </c>
      <c r="AG16" s="65">
        <v>3900.7707879200002</v>
      </c>
      <c r="AH16" s="65">
        <v>3987.0337343199999</v>
      </c>
      <c r="AI16" s="64"/>
      <c r="AJ16" s="54"/>
    </row>
    <row r="17" spans="1:36" ht="12.75" customHeight="1">
      <c r="A17">
        <v>14</v>
      </c>
      <c r="B17" s="51"/>
      <c r="C17" s="63" t="s">
        <v>111</v>
      </c>
      <c r="D17" s="342"/>
      <c r="E17" s="65">
        <v>0</v>
      </c>
      <c r="F17" s="65">
        <v>0</v>
      </c>
      <c r="G17" s="65">
        <v>0</v>
      </c>
      <c r="H17" s="65">
        <v>0</v>
      </c>
      <c r="I17" s="65">
        <v>0</v>
      </c>
      <c r="J17" s="65">
        <v>1.2390000000000001E-3</v>
      </c>
      <c r="K17" s="65">
        <v>7.5018959999999995</v>
      </c>
      <c r="L17" s="65">
        <v>17.829395000000002</v>
      </c>
      <c r="M17" s="65">
        <v>16.531178000000001</v>
      </c>
      <c r="N17" s="65">
        <v>7.9775799999999997</v>
      </c>
      <c r="O17" s="65">
        <v>13.580467000000001</v>
      </c>
      <c r="P17" s="65">
        <v>17.216210999999998</v>
      </c>
      <c r="Q17" s="65">
        <v>16.199193999999999</v>
      </c>
      <c r="R17" s="65">
        <v>17.732771</v>
      </c>
      <c r="S17" s="65">
        <v>26.442455000000002</v>
      </c>
      <c r="T17" s="65">
        <v>38.545085</v>
      </c>
      <c r="U17" s="65">
        <v>55.978076000000001</v>
      </c>
      <c r="V17" s="65">
        <v>61.715985999999994</v>
      </c>
      <c r="W17" s="65">
        <v>78.585346000000001</v>
      </c>
      <c r="X17" s="65">
        <v>85.498835</v>
      </c>
      <c r="Y17" s="65">
        <v>88.341775999999996</v>
      </c>
      <c r="Z17" s="65">
        <v>85.218878000000004</v>
      </c>
      <c r="AA17" s="65">
        <v>83.801742000000004</v>
      </c>
      <c r="AB17" s="65">
        <v>81.351482000000004</v>
      </c>
      <c r="AC17" s="65">
        <v>71.016555999999994</v>
      </c>
      <c r="AD17" s="65">
        <v>51.867889000000005</v>
      </c>
      <c r="AE17" s="65">
        <v>39.460526000000002</v>
      </c>
      <c r="AF17" s="65">
        <v>35.714531000000001</v>
      </c>
      <c r="AG17" s="65">
        <v>28.864086999999998</v>
      </c>
      <c r="AH17" s="65">
        <v>23.259773000000003</v>
      </c>
      <c r="AI17" s="64"/>
      <c r="AJ17" s="54"/>
    </row>
    <row r="18" spans="1:36" ht="12.75" customHeight="1">
      <c r="A18">
        <v>15</v>
      </c>
      <c r="B18" s="51"/>
      <c r="C18" s="63" t="s">
        <v>114</v>
      </c>
      <c r="D18" s="342"/>
      <c r="E18" s="65">
        <v>0</v>
      </c>
      <c r="F18" s="65">
        <v>0</v>
      </c>
      <c r="G18" s="65">
        <v>0</v>
      </c>
      <c r="H18" s="65">
        <v>0</v>
      </c>
      <c r="I18" s="65">
        <v>0</v>
      </c>
      <c r="J18" s="65">
        <v>0</v>
      </c>
      <c r="K18" s="65">
        <v>0</v>
      </c>
      <c r="L18" s="65">
        <v>0</v>
      </c>
      <c r="M18" s="65">
        <v>0</v>
      </c>
      <c r="N18" s="65">
        <v>0</v>
      </c>
      <c r="O18" s="65">
        <v>0</v>
      </c>
      <c r="P18" s="65">
        <v>0</v>
      </c>
      <c r="Q18" s="65">
        <v>0</v>
      </c>
      <c r="R18" s="65">
        <v>0</v>
      </c>
      <c r="S18" s="65">
        <v>0</v>
      </c>
      <c r="T18" s="65">
        <v>0</v>
      </c>
      <c r="U18" s="65">
        <v>0</v>
      </c>
      <c r="V18" s="65">
        <v>0</v>
      </c>
      <c r="W18" s="65">
        <v>0</v>
      </c>
      <c r="X18" s="65">
        <v>0</v>
      </c>
      <c r="Y18" s="65">
        <v>0</v>
      </c>
      <c r="Z18" s="65">
        <v>0</v>
      </c>
      <c r="AA18" s="65">
        <v>0</v>
      </c>
      <c r="AB18" s="65">
        <v>0</v>
      </c>
      <c r="AC18" s="65">
        <v>0</v>
      </c>
      <c r="AD18" s="65">
        <v>0</v>
      </c>
      <c r="AE18" s="65">
        <v>0</v>
      </c>
      <c r="AF18" s="65">
        <v>0</v>
      </c>
      <c r="AG18" s="65">
        <v>0</v>
      </c>
      <c r="AH18" s="65">
        <v>0</v>
      </c>
      <c r="AI18" s="64"/>
      <c r="AJ18" s="54"/>
    </row>
    <row r="19" spans="1:36" ht="12.75" customHeight="1">
      <c r="A19">
        <v>16</v>
      </c>
      <c r="B19" s="51"/>
      <c r="C19" s="63" t="s">
        <v>18</v>
      </c>
      <c r="D19" s="342"/>
      <c r="E19" s="65">
        <v>0</v>
      </c>
      <c r="F19" s="65">
        <v>0</v>
      </c>
      <c r="G19" s="65">
        <v>0</v>
      </c>
      <c r="H19" s="65">
        <v>0</v>
      </c>
      <c r="I19" s="65">
        <v>0</v>
      </c>
      <c r="J19" s="65">
        <v>0</v>
      </c>
      <c r="K19" s="65">
        <v>0</v>
      </c>
      <c r="L19" s="65">
        <v>0</v>
      </c>
      <c r="M19" s="65">
        <v>0</v>
      </c>
      <c r="N19" s="65">
        <v>0</v>
      </c>
      <c r="O19" s="65">
        <v>0</v>
      </c>
      <c r="P19" s="65">
        <v>0</v>
      </c>
      <c r="Q19" s="65">
        <v>0</v>
      </c>
      <c r="R19" s="65">
        <v>0</v>
      </c>
      <c r="S19" s="65">
        <v>0</v>
      </c>
      <c r="T19" s="65">
        <v>0</v>
      </c>
      <c r="U19" s="65">
        <v>0</v>
      </c>
      <c r="V19" s="65">
        <v>0</v>
      </c>
      <c r="W19" s="65">
        <v>0</v>
      </c>
      <c r="X19" s="65">
        <v>0</v>
      </c>
      <c r="Y19" s="65">
        <v>0</v>
      </c>
      <c r="Z19" s="65">
        <v>0</v>
      </c>
      <c r="AA19" s="65">
        <v>0</v>
      </c>
      <c r="AB19" s="65">
        <v>0</v>
      </c>
      <c r="AC19" s="65">
        <v>0</v>
      </c>
      <c r="AD19" s="65">
        <v>0</v>
      </c>
      <c r="AE19" s="65">
        <v>0</v>
      </c>
      <c r="AF19" s="65">
        <v>0</v>
      </c>
      <c r="AG19" s="65">
        <v>0</v>
      </c>
      <c r="AH19" s="65">
        <v>0</v>
      </c>
      <c r="AI19" s="64"/>
      <c r="AJ19" s="54"/>
    </row>
    <row r="20" spans="1:36" ht="12.75" customHeight="1">
      <c r="A20">
        <v>17</v>
      </c>
      <c r="B20" s="51"/>
      <c r="C20" s="52" t="s">
        <v>220</v>
      </c>
      <c r="D20" s="342"/>
      <c r="E20" s="65">
        <v>0</v>
      </c>
      <c r="F20" s="65">
        <v>0</v>
      </c>
      <c r="G20" s="65">
        <v>0</v>
      </c>
      <c r="H20" s="65">
        <v>0</v>
      </c>
      <c r="I20" s="65">
        <v>0</v>
      </c>
      <c r="J20" s="65">
        <v>0</v>
      </c>
      <c r="K20" s="65">
        <v>0</v>
      </c>
      <c r="L20" s="65">
        <v>0</v>
      </c>
      <c r="M20" s="65">
        <v>0</v>
      </c>
      <c r="N20" s="65">
        <v>0</v>
      </c>
      <c r="O20" s="65">
        <v>0</v>
      </c>
      <c r="P20" s="65">
        <v>0</v>
      </c>
      <c r="Q20" s="65">
        <v>0</v>
      </c>
      <c r="R20" s="65">
        <v>0</v>
      </c>
      <c r="S20" s="65">
        <v>0</v>
      </c>
      <c r="T20" s="65">
        <v>0</v>
      </c>
      <c r="U20" s="65">
        <v>0</v>
      </c>
      <c r="V20" s="65">
        <v>0</v>
      </c>
      <c r="W20" s="65">
        <v>0</v>
      </c>
      <c r="X20" s="65">
        <v>0</v>
      </c>
      <c r="Y20" s="65">
        <v>0</v>
      </c>
      <c r="Z20" s="65">
        <v>0</v>
      </c>
      <c r="AA20" s="65">
        <v>0</v>
      </c>
      <c r="AB20" s="65">
        <v>0</v>
      </c>
      <c r="AC20" s="65">
        <v>0</v>
      </c>
      <c r="AD20" s="65">
        <v>0</v>
      </c>
      <c r="AE20" s="65">
        <v>0</v>
      </c>
      <c r="AF20" s="65">
        <v>0</v>
      </c>
      <c r="AG20" s="65">
        <v>0</v>
      </c>
      <c r="AH20" s="65">
        <v>2.8392000000000001E-2</v>
      </c>
      <c r="AI20" s="64"/>
      <c r="AJ20" s="54"/>
    </row>
    <row r="21" spans="1:36" ht="12.75" customHeight="1">
      <c r="A21">
        <v>18</v>
      </c>
      <c r="B21" s="51"/>
      <c r="C21" s="63" t="s">
        <v>21</v>
      </c>
      <c r="D21" s="342"/>
      <c r="E21" s="65">
        <v>0</v>
      </c>
      <c r="F21" s="65">
        <v>0</v>
      </c>
      <c r="G21" s="65">
        <v>0</v>
      </c>
      <c r="H21" s="65">
        <v>0</v>
      </c>
      <c r="I21" s="65">
        <v>0</v>
      </c>
      <c r="J21" s="65">
        <v>0</v>
      </c>
      <c r="K21" s="65">
        <v>0</v>
      </c>
      <c r="L21" s="65">
        <v>0</v>
      </c>
      <c r="M21" s="65">
        <v>0</v>
      </c>
      <c r="N21" s="65">
        <v>0</v>
      </c>
      <c r="O21" s="65">
        <v>0</v>
      </c>
      <c r="P21" s="65">
        <v>0</v>
      </c>
      <c r="Q21" s="65">
        <v>0</v>
      </c>
      <c r="R21" s="65">
        <v>0</v>
      </c>
      <c r="S21" s="65">
        <v>0</v>
      </c>
      <c r="T21" s="65">
        <v>0</v>
      </c>
      <c r="U21" s="65">
        <v>0</v>
      </c>
      <c r="V21" s="65">
        <v>0</v>
      </c>
      <c r="W21" s="65">
        <v>0</v>
      </c>
      <c r="X21" s="65">
        <v>0</v>
      </c>
      <c r="Y21" s="65">
        <v>0</v>
      </c>
      <c r="Z21" s="65">
        <v>0</v>
      </c>
      <c r="AA21" s="65">
        <v>0</v>
      </c>
      <c r="AB21" s="65">
        <v>0</v>
      </c>
      <c r="AC21" s="65">
        <v>0</v>
      </c>
      <c r="AD21" s="65">
        <v>0</v>
      </c>
      <c r="AE21" s="65">
        <v>0</v>
      </c>
      <c r="AF21" s="65">
        <v>0</v>
      </c>
      <c r="AG21" s="65">
        <v>0</v>
      </c>
      <c r="AH21" s="65">
        <v>0</v>
      </c>
      <c r="AI21" s="64"/>
      <c r="AJ21" s="54"/>
    </row>
    <row r="22" spans="1:36" ht="12.75" customHeight="1">
      <c r="A22">
        <v>19</v>
      </c>
      <c r="B22" s="51"/>
      <c r="C22" s="66" t="s">
        <v>22</v>
      </c>
      <c r="D22" s="342"/>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7"/>
      <c r="AJ22" s="54"/>
    </row>
    <row r="23" spans="1:36" ht="12.75" customHeight="1">
      <c r="A23">
        <v>20</v>
      </c>
      <c r="B23" s="68"/>
      <c r="C23" s="59" t="s">
        <v>115</v>
      </c>
      <c r="D23" s="60"/>
      <c r="E23" s="61">
        <v>59.270146999999994</v>
      </c>
      <c r="F23" s="61">
        <v>61.947240000000001</v>
      </c>
      <c r="G23" s="61">
        <v>65.205123999999998</v>
      </c>
      <c r="H23" s="61">
        <v>66.899346999999992</v>
      </c>
      <c r="I23" s="61">
        <v>64.844774000000001</v>
      </c>
      <c r="J23" s="61">
        <v>64.827176999999992</v>
      </c>
      <c r="K23" s="61">
        <v>64.400064</v>
      </c>
      <c r="L23" s="61">
        <v>70.748681000000005</v>
      </c>
      <c r="M23" s="61">
        <v>73.234283000000005</v>
      </c>
      <c r="N23" s="61">
        <v>78.309156999999999</v>
      </c>
      <c r="O23" s="61">
        <v>78.737275000000011</v>
      </c>
      <c r="P23" s="61">
        <v>76.461881000000005</v>
      </c>
      <c r="Q23" s="61">
        <v>78.569993000000011</v>
      </c>
      <c r="R23" s="61">
        <v>74.184303999999997</v>
      </c>
      <c r="S23" s="61">
        <v>75.338546000000008</v>
      </c>
      <c r="T23" s="61">
        <v>75.842493000000005</v>
      </c>
      <c r="U23" s="61">
        <v>77.840320000000006</v>
      </c>
      <c r="V23" s="61">
        <v>100.819008</v>
      </c>
      <c r="W23" s="61">
        <v>123.79753099999999</v>
      </c>
      <c r="X23" s="61">
        <v>119.265945</v>
      </c>
      <c r="Y23" s="61">
        <v>125.707218</v>
      </c>
      <c r="Z23" s="61">
        <v>130.59387100000001</v>
      </c>
      <c r="AA23" s="61">
        <v>132.66209600000002</v>
      </c>
      <c r="AB23" s="61">
        <v>137.05363700000001</v>
      </c>
      <c r="AC23" s="61">
        <v>138.58165600000001</v>
      </c>
      <c r="AD23" s="61">
        <v>138.245901</v>
      </c>
      <c r="AE23" s="61">
        <v>135.509581</v>
      </c>
      <c r="AF23" s="61">
        <v>139.58693299999999</v>
      </c>
      <c r="AG23" s="61">
        <v>140.958527</v>
      </c>
      <c r="AH23" s="61">
        <v>125.31781199999999</v>
      </c>
      <c r="AI23" s="62"/>
      <c r="AJ23" s="54"/>
    </row>
    <row r="24" spans="1:36" ht="12.75" customHeight="1">
      <c r="A24">
        <v>21</v>
      </c>
      <c r="B24" s="51"/>
      <c r="C24" s="63" t="s">
        <v>19</v>
      </c>
      <c r="D24" s="18"/>
      <c r="E24" s="53">
        <v>0</v>
      </c>
      <c r="F24" s="53">
        <v>0</v>
      </c>
      <c r="G24" s="53">
        <v>0</v>
      </c>
      <c r="H24" s="53">
        <v>0</v>
      </c>
      <c r="I24" s="53">
        <v>0</v>
      </c>
      <c r="J24" s="53">
        <v>0</v>
      </c>
      <c r="K24" s="53">
        <v>0</v>
      </c>
      <c r="L24" s="53">
        <v>0</v>
      </c>
      <c r="M24" s="53">
        <v>0</v>
      </c>
      <c r="N24" s="53">
        <v>0</v>
      </c>
      <c r="O24" s="53">
        <v>0</v>
      </c>
      <c r="P24" s="53">
        <v>0</v>
      </c>
      <c r="Q24" s="53">
        <v>0</v>
      </c>
      <c r="R24" s="53">
        <v>0</v>
      </c>
      <c r="S24" s="53">
        <v>0</v>
      </c>
      <c r="T24" s="53">
        <v>0</v>
      </c>
      <c r="U24" s="53">
        <v>0</v>
      </c>
      <c r="V24" s="53">
        <v>0</v>
      </c>
      <c r="W24" s="53">
        <v>0</v>
      </c>
      <c r="X24" s="53">
        <v>0</v>
      </c>
      <c r="Y24" s="53">
        <v>0</v>
      </c>
      <c r="Z24" s="53">
        <v>0</v>
      </c>
      <c r="AA24" s="53">
        <v>0</v>
      </c>
      <c r="AB24" s="53">
        <v>0</v>
      </c>
      <c r="AC24" s="53">
        <v>0</v>
      </c>
      <c r="AD24" s="53">
        <v>0</v>
      </c>
      <c r="AE24" s="53">
        <v>0</v>
      </c>
      <c r="AF24" s="53">
        <v>0</v>
      </c>
      <c r="AG24" s="53">
        <v>0</v>
      </c>
      <c r="AH24" s="53">
        <v>0</v>
      </c>
      <c r="AI24" s="64"/>
      <c r="AJ24" s="54"/>
    </row>
    <row r="25" spans="1:36" ht="12.75" customHeight="1">
      <c r="A25">
        <v>22</v>
      </c>
      <c r="B25" s="51"/>
      <c r="C25" s="63" t="s">
        <v>221</v>
      </c>
      <c r="D25" s="18" t="s">
        <v>15</v>
      </c>
      <c r="E25" s="53">
        <v>41.802639999999997</v>
      </c>
      <c r="F25" s="53">
        <v>44.835999999999999</v>
      </c>
      <c r="G25" s="53">
        <v>44.55968</v>
      </c>
      <c r="H25" s="53">
        <v>46.525599999999997</v>
      </c>
      <c r="I25" s="53">
        <v>45.081519999999998</v>
      </c>
      <c r="J25" s="53">
        <v>45.050719999999998</v>
      </c>
      <c r="K25" s="53">
        <v>42.574400000000004</v>
      </c>
      <c r="L25" s="53">
        <v>41.579120000000003</v>
      </c>
      <c r="M25" s="53">
        <v>40.564480000000003</v>
      </c>
      <c r="N25" s="53">
        <v>42.926519999999996</v>
      </c>
      <c r="O25" s="53">
        <v>39.578279999999999</v>
      </c>
      <c r="P25" s="53">
        <v>37.927680000000002</v>
      </c>
      <c r="Q25" s="53">
        <v>37.756320000000002</v>
      </c>
      <c r="R25" s="53">
        <v>34.228319999999997</v>
      </c>
      <c r="S25" s="53">
        <v>30.744</v>
      </c>
      <c r="T25" s="53">
        <v>30.88428</v>
      </c>
      <c r="U25" s="53">
        <v>30.413880000000002</v>
      </c>
      <c r="V25" s="53">
        <v>29.380680000000002</v>
      </c>
      <c r="W25" s="53">
        <v>29.14968</v>
      </c>
      <c r="X25" s="53">
        <v>24.07104</v>
      </c>
      <c r="Y25" s="53">
        <v>26.770799999999998</v>
      </c>
      <c r="Z25" s="53">
        <v>27.130320000000001</v>
      </c>
      <c r="AA25" s="53">
        <v>27.006</v>
      </c>
      <c r="AB25" s="53">
        <v>27.064799999999998</v>
      </c>
      <c r="AC25" s="53">
        <v>24.94548</v>
      </c>
      <c r="AD25" s="53">
        <v>22.35492</v>
      </c>
      <c r="AE25" s="53">
        <v>18.2532</v>
      </c>
      <c r="AF25" s="53">
        <v>16.95288</v>
      </c>
      <c r="AG25" s="53">
        <v>17.883599999999998</v>
      </c>
      <c r="AH25" s="53">
        <v>0.1176</v>
      </c>
      <c r="AI25" s="64"/>
      <c r="AJ25" s="54"/>
    </row>
    <row r="26" spans="1:36" ht="12.75" customHeight="1">
      <c r="A26">
        <v>23</v>
      </c>
      <c r="B26" s="51"/>
      <c r="C26" s="63" t="s">
        <v>222</v>
      </c>
      <c r="D26" s="18"/>
      <c r="E26" s="53">
        <v>0</v>
      </c>
      <c r="F26" s="53">
        <v>0</v>
      </c>
      <c r="G26" s="53">
        <v>0</v>
      </c>
      <c r="H26" s="53">
        <v>0</v>
      </c>
      <c r="I26" s="53">
        <v>0</v>
      </c>
      <c r="J26" s="53">
        <v>0</v>
      </c>
      <c r="K26" s="53">
        <v>0</v>
      </c>
      <c r="L26" s="53">
        <v>0</v>
      </c>
      <c r="M26" s="53">
        <v>0</v>
      </c>
      <c r="N26" s="53">
        <v>0</v>
      </c>
      <c r="O26" s="53">
        <v>0</v>
      </c>
      <c r="P26" s="53">
        <v>0</v>
      </c>
      <c r="Q26" s="53">
        <v>0</v>
      </c>
      <c r="R26" s="53">
        <v>0</v>
      </c>
      <c r="S26" s="53">
        <v>0</v>
      </c>
      <c r="T26" s="53">
        <v>0</v>
      </c>
      <c r="U26" s="53">
        <v>0</v>
      </c>
      <c r="V26" s="53">
        <v>0</v>
      </c>
      <c r="W26" s="53">
        <v>0</v>
      </c>
      <c r="X26" s="53">
        <v>0</v>
      </c>
      <c r="Y26" s="53">
        <v>0</v>
      </c>
      <c r="Z26" s="53">
        <v>0</v>
      </c>
      <c r="AA26" s="53">
        <v>0</v>
      </c>
      <c r="AB26" s="53">
        <v>0</v>
      </c>
      <c r="AC26" s="53">
        <v>0</v>
      </c>
      <c r="AD26" s="53">
        <v>0</v>
      </c>
      <c r="AE26" s="53">
        <v>0</v>
      </c>
      <c r="AF26" s="53">
        <v>0</v>
      </c>
      <c r="AG26" s="53">
        <v>0</v>
      </c>
      <c r="AH26" s="53">
        <v>0</v>
      </c>
      <c r="AI26" s="64"/>
      <c r="AJ26" s="54"/>
    </row>
    <row r="27" spans="1:36" ht="12.75" customHeight="1">
      <c r="A27">
        <v>24</v>
      </c>
      <c r="B27" s="51"/>
      <c r="C27" s="63" t="s">
        <v>18</v>
      </c>
      <c r="D27" s="18"/>
      <c r="E27" s="53">
        <v>0</v>
      </c>
      <c r="F27" s="53">
        <v>0</v>
      </c>
      <c r="G27" s="53">
        <v>0</v>
      </c>
      <c r="H27" s="53">
        <v>0</v>
      </c>
      <c r="I27" s="53">
        <v>0</v>
      </c>
      <c r="J27" s="53">
        <v>0</v>
      </c>
      <c r="K27" s="53">
        <v>0</v>
      </c>
      <c r="L27" s="53">
        <v>0</v>
      </c>
      <c r="M27" s="53">
        <v>0</v>
      </c>
      <c r="N27" s="53">
        <v>0</v>
      </c>
      <c r="O27" s="53">
        <v>0</v>
      </c>
      <c r="P27" s="53">
        <v>0</v>
      </c>
      <c r="Q27" s="53">
        <v>0</v>
      </c>
      <c r="R27" s="53">
        <v>0</v>
      </c>
      <c r="S27" s="53">
        <v>0</v>
      </c>
      <c r="T27" s="53">
        <v>0</v>
      </c>
      <c r="U27" s="53">
        <v>0</v>
      </c>
      <c r="V27" s="53">
        <v>0</v>
      </c>
      <c r="W27" s="53">
        <v>0</v>
      </c>
      <c r="X27" s="53">
        <v>0</v>
      </c>
      <c r="Y27" s="53">
        <v>0</v>
      </c>
      <c r="Z27" s="53">
        <v>0</v>
      </c>
      <c r="AA27" s="53">
        <v>0</v>
      </c>
      <c r="AB27" s="53">
        <v>0</v>
      </c>
      <c r="AC27" s="53">
        <v>0</v>
      </c>
      <c r="AD27" s="53">
        <v>0</v>
      </c>
      <c r="AE27" s="53">
        <v>0</v>
      </c>
      <c r="AF27" s="53">
        <v>0</v>
      </c>
      <c r="AG27" s="53">
        <v>0</v>
      </c>
      <c r="AH27" s="53">
        <v>0</v>
      </c>
      <c r="AI27" s="64"/>
      <c r="AJ27" s="54"/>
    </row>
    <row r="28" spans="1:36" ht="12.75" customHeight="1">
      <c r="A28">
        <v>25</v>
      </c>
      <c r="B28" s="51"/>
      <c r="C28" s="52" t="s">
        <v>220</v>
      </c>
      <c r="D28" s="18"/>
      <c r="E28" s="53">
        <v>0</v>
      </c>
      <c r="F28" s="53">
        <v>0</v>
      </c>
      <c r="G28" s="53">
        <v>0</v>
      </c>
      <c r="H28" s="53">
        <v>0</v>
      </c>
      <c r="I28" s="53">
        <v>0</v>
      </c>
      <c r="J28" s="53">
        <v>0</v>
      </c>
      <c r="K28" s="53">
        <v>0</v>
      </c>
      <c r="L28" s="53">
        <v>0</v>
      </c>
      <c r="M28" s="53">
        <v>0</v>
      </c>
      <c r="N28" s="53">
        <v>0</v>
      </c>
      <c r="O28" s="53">
        <v>0</v>
      </c>
      <c r="P28" s="53">
        <v>0</v>
      </c>
      <c r="Q28" s="53">
        <v>0</v>
      </c>
      <c r="R28" s="53">
        <v>0</v>
      </c>
      <c r="S28" s="53">
        <v>0</v>
      </c>
      <c r="T28" s="53">
        <v>0</v>
      </c>
      <c r="U28" s="53">
        <v>0</v>
      </c>
      <c r="V28" s="53">
        <v>0</v>
      </c>
      <c r="W28" s="53">
        <v>0</v>
      </c>
      <c r="X28" s="53">
        <v>0</v>
      </c>
      <c r="Y28" s="53">
        <v>0</v>
      </c>
      <c r="Z28" s="53">
        <v>0</v>
      </c>
      <c r="AA28" s="53">
        <v>0</v>
      </c>
      <c r="AB28" s="53">
        <v>0</v>
      </c>
      <c r="AC28" s="53">
        <v>0</v>
      </c>
      <c r="AD28" s="53">
        <v>0</v>
      </c>
      <c r="AE28" s="53">
        <v>0</v>
      </c>
      <c r="AF28" s="53">
        <v>0</v>
      </c>
      <c r="AG28" s="53">
        <v>0</v>
      </c>
      <c r="AH28" s="53">
        <v>0</v>
      </c>
      <c r="AI28" s="64"/>
      <c r="AJ28" s="54"/>
    </row>
    <row r="29" spans="1:36" ht="12.75" customHeight="1">
      <c r="A29">
        <v>26</v>
      </c>
      <c r="B29" s="51"/>
      <c r="C29" s="63" t="s">
        <v>21</v>
      </c>
      <c r="D29" s="18"/>
      <c r="E29" s="53">
        <v>17.467507000000001</v>
      </c>
      <c r="F29" s="53">
        <v>17.111240000000002</v>
      </c>
      <c r="G29" s="53">
        <v>20.645444000000001</v>
      </c>
      <c r="H29" s="53">
        <v>20.373746999999998</v>
      </c>
      <c r="I29" s="53">
        <v>19.763254</v>
      </c>
      <c r="J29" s="53">
        <v>19.776456999999997</v>
      </c>
      <c r="K29" s="53">
        <v>21.825664</v>
      </c>
      <c r="L29" s="53">
        <v>29.169561000000002</v>
      </c>
      <c r="M29" s="53">
        <v>32.669803000000002</v>
      </c>
      <c r="N29" s="53">
        <v>35.382637000000003</v>
      </c>
      <c r="O29" s="53">
        <v>39.158995000000004</v>
      </c>
      <c r="P29" s="53">
        <v>38.534201000000003</v>
      </c>
      <c r="Q29" s="53">
        <v>40.813673000000001</v>
      </c>
      <c r="R29" s="53">
        <v>39.955983999999994</v>
      </c>
      <c r="S29" s="53">
        <v>44.594546000000001</v>
      </c>
      <c r="T29" s="53">
        <v>44.958213000000001</v>
      </c>
      <c r="U29" s="53">
        <v>47.426439999999999</v>
      </c>
      <c r="V29" s="53">
        <v>71.438327999999998</v>
      </c>
      <c r="W29" s="53">
        <v>94.647850999999989</v>
      </c>
      <c r="X29" s="53">
        <v>95.194905000000006</v>
      </c>
      <c r="Y29" s="53">
        <v>98.936418000000003</v>
      </c>
      <c r="Z29" s="53">
        <v>103.46355100000001</v>
      </c>
      <c r="AA29" s="53">
        <v>105.65609600000001</v>
      </c>
      <c r="AB29" s="53">
        <v>109.988837</v>
      </c>
      <c r="AC29" s="53">
        <v>113.63617600000001</v>
      </c>
      <c r="AD29" s="53">
        <v>115.890981</v>
      </c>
      <c r="AE29" s="53">
        <v>117.25638099999999</v>
      </c>
      <c r="AF29" s="53">
        <v>122.63405299999999</v>
      </c>
      <c r="AG29" s="53">
        <v>123.074927</v>
      </c>
      <c r="AH29" s="53">
        <v>125.20021199999999</v>
      </c>
      <c r="AI29" s="64"/>
      <c r="AJ29" s="54"/>
    </row>
    <row r="30" spans="1:36" ht="12.75" customHeight="1">
      <c r="A30">
        <v>27</v>
      </c>
      <c r="B30" s="51"/>
      <c r="C30" s="66" t="s">
        <v>22</v>
      </c>
      <c r="D30" s="18"/>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7"/>
      <c r="AJ30" s="54"/>
    </row>
    <row r="31" spans="1:36" ht="12.75" customHeight="1">
      <c r="A31">
        <v>28</v>
      </c>
      <c r="B31" s="68"/>
      <c r="C31" s="59" t="s">
        <v>116</v>
      </c>
      <c r="D31" s="69"/>
      <c r="E31" s="61">
        <v>93.650347999999994</v>
      </c>
      <c r="F31" s="61">
        <v>100.2792</v>
      </c>
      <c r="G31" s="61">
        <v>123.10584999999999</v>
      </c>
      <c r="H31" s="61">
        <v>176.15685000000002</v>
      </c>
      <c r="I31" s="61">
        <v>214.01835</v>
      </c>
      <c r="J31" s="61">
        <v>285.17190000000005</v>
      </c>
      <c r="K31" s="61">
        <v>358.38304999999997</v>
      </c>
      <c r="L31" s="61">
        <v>359.2749</v>
      </c>
      <c r="M31" s="61">
        <v>342.41820000000001</v>
      </c>
      <c r="N31" s="61">
        <v>351.57390000000004</v>
      </c>
      <c r="O31" s="61">
        <v>301.67909999999995</v>
      </c>
      <c r="P31" s="61">
        <v>276.5308</v>
      </c>
      <c r="Q31" s="61">
        <v>252.3802</v>
      </c>
      <c r="R31" s="61">
        <v>210.64905000000002</v>
      </c>
      <c r="S31" s="61">
        <v>215.72</v>
      </c>
      <c r="T31" s="61">
        <v>197.93279999999999</v>
      </c>
      <c r="U31" s="61">
        <v>172.52818399999998</v>
      </c>
      <c r="V31" s="61">
        <v>130.44560000000001</v>
      </c>
      <c r="W31" s="61">
        <v>86.544800000000009</v>
      </c>
      <c r="X31" s="61">
        <v>76.289600000000007</v>
      </c>
      <c r="Y31" s="61">
        <v>77.123199999999997</v>
      </c>
      <c r="Z31" s="61">
        <v>86.01039999999999</v>
      </c>
      <c r="AA31" s="61">
        <v>86.488799999999998</v>
      </c>
      <c r="AB31" s="61">
        <v>79.160800000000009</v>
      </c>
      <c r="AC31" s="61">
        <v>89.000799999999998</v>
      </c>
      <c r="AD31" s="61">
        <v>86.295199999999994</v>
      </c>
      <c r="AE31" s="61">
        <v>95.856800000000007</v>
      </c>
      <c r="AF31" s="61">
        <v>97.719200000000001</v>
      </c>
      <c r="AG31" s="61">
        <v>97.668334000000002</v>
      </c>
      <c r="AH31" s="61">
        <v>93.714869999999991</v>
      </c>
      <c r="AI31" s="62"/>
      <c r="AJ31" s="54"/>
    </row>
    <row r="32" spans="1:36" ht="12.75" customHeight="1">
      <c r="A32">
        <v>29</v>
      </c>
      <c r="B32" s="51"/>
      <c r="C32" s="63" t="s">
        <v>112</v>
      </c>
      <c r="D32" s="342" t="s">
        <v>15</v>
      </c>
      <c r="E32" s="53">
        <v>93.650347999999994</v>
      </c>
      <c r="F32" s="53">
        <v>100.2792</v>
      </c>
      <c r="G32" s="53">
        <v>123.10584999999999</v>
      </c>
      <c r="H32" s="53">
        <v>176.15685000000002</v>
      </c>
      <c r="I32" s="53">
        <v>214.01835</v>
      </c>
      <c r="J32" s="53">
        <v>285.17190000000005</v>
      </c>
      <c r="K32" s="53">
        <v>358.38304999999997</v>
      </c>
      <c r="L32" s="53">
        <v>359.2749</v>
      </c>
      <c r="M32" s="53">
        <v>342.41820000000001</v>
      </c>
      <c r="N32" s="53">
        <v>351.57390000000004</v>
      </c>
      <c r="O32" s="53">
        <v>301.67909999999995</v>
      </c>
      <c r="P32" s="53">
        <v>276.5308</v>
      </c>
      <c r="Q32" s="53">
        <v>252.3802</v>
      </c>
      <c r="R32" s="53">
        <v>210.64905000000002</v>
      </c>
      <c r="S32" s="53">
        <v>215.72</v>
      </c>
      <c r="T32" s="53">
        <v>197.93279999999999</v>
      </c>
      <c r="U32" s="53">
        <v>172.52818399999998</v>
      </c>
      <c r="V32" s="53">
        <v>130.44560000000001</v>
      </c>
      <c r="W32" s="53">
        <v>86.544800000000009</v>
      </c>
      <c r="X32" s="53">
        <v>76.289600000000007</v>
      </c>
      <c r="Y32" s="53">
        <v>77.123199999999997</v>
      </c>
      <c r="Z32" s="53">
        <v>86.01039999999999</v>
      </c>
      <c r="AA32" s="53">
        <v>86.488799999999998</v>
      </c>
      <c r="AB32" s="53">
        <v>79.160800000000009</v>
      </c>
      <c r="AC32" s="53">
        <v>89.000799999999998</v>
      </c>
      <c r="AD32" s="53">
        <v>86.295199999999994</v>
      </c>
      <c r="AE32" s="53">
        <v>95.856800000000007</v>
      </c>
      <c r="AF32" s="53">
        <v>97.719200000000001</v>
      </c>
      <c r="AG32" s="53">
        <v>97.668334000000002</v>
      </c>
      <c r="AH32" s="53">
        <v>93.714869999999991</v>
      </c>
      <c r="AI32" s="64"/>
      <c r="AJ32" s="54"/>
    </row>
    <row r="33" spans="1:36" ht="12.75" customHeight="1">
      <c r="A33">
        <v>30</v>
      </c>
      <c r="B33" s="51"/>
      <c r="C33" s="66" t="s">
        <v>22</v>
      </c>
      <c r="D33" s="342"/>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7"/>
      <c r="AJ33" s="54"/>
    </row>
    <row r="34" spans="1:36" ht="12.75" customHeight="1">
      <c r="A34">
        <v>31</v>
      </c>
      <c r="B34" s="68"/>
      <c r="C34" s="59" t="s">
        <v>218</v>
      </c>
      <c r="D34" s="60"/>
      <c r="E34" s="61">
        <v>216.72904</v>
      </c>
      <c r="F34" s="61">
        <v>215.36452000000003</v>
      </c>
      <c r="G34" s="61">
        <v>260.38715999999999</v>
      </c>
      <c r="H34" s="61">
        <v>286.8974</v>
      </c>
      <c r="I34" s="61">
        <v>279.62743999999998</v>
      </c>
      <c r="J34" s="61">
        <v>279.17292000000003</v>
      </c>
      <c r="K34" s="61">
        <v>307.47540000000004</v>
      </c>
      <c r="L34" s="61">
        <v>327.76019999999994</v>
      </c>
      <c r="M34" s="61">
        <v>354.22492</v>
      </c>
      <c r="N34" s="61">
        <v>382.56096000000002</v>
      </c>
      <c r="O34" s="61">
        <v>385.78343999999998</v>
      </c>
      <c r="P34" s="61">
        <v>428.98199999999997</v>
      </c>
      <c r="Q34" s="61">
        <v>381.24972000000002</v>
      </c>
      <c r="R34" s="61">
        <v>307.09680000000003</v>
      </c>
      <c r="S34" s="61">
        <v>338.73264</v>
      </c>
      <c r="T34" s="61">
        <v>355.03175999999996</v>
      </c>
      <c r="U34" s="61">
        <v>334.13076000000001</v>
      </c>
      <c r="V34" s="61">
        <v>301.23911999999996</v>
      </c>
      <c r="W34" s="61">
        <v>244.06620000000004</v>
      </c>
      <c r="X34" s="61">
        <v>247.85471999999999</v>
      </c>
      <c r="Y34" s="61">
        <v>271.11983999999995</v>
      </c>
      <c r="Z34" s="61">
        <v>252.79295999999999</v>
      </c>
      <c r="AA34" s="61">
        <v>154.17995999999999</v>
      </c>
      <c r="AB34" s="61">
        <v>149.40516</v>
      </c>
      <c r="AC34" s="61">
        <v>145.44479999999999</v>
      </c>
      <c r="AD34" s="61">
        <v>128.41487999999998</v>
      </c>
      <c r="AE34" s="61">
        <v>162.13380000000001</v>
      </c>
      <c r="AF34" s="61">
        <v>173.27748</v>
      </c>
      <c r="AG34" s="61">
        <v>50.674675000000001</v>
      </c>
      <c r="AH34" s="61">
        <v>54.089224999999999</v>
      </c>
      <c r="AI34" s="62"/>
      <c r="AJ34" s="54"/>
    </row>
    <row r="35" spans="1:36" ht="12.75" customHeight="1">
      <c r="A35">
        <v>32</v>
      </c>
      <c r="B35" s="51"/>
      <c r="C35" s="63" t="s">
        <v>19</v>
      </c>
      <c r="D35" s="60"/>
      <c r="E35" s="53">
        <v>0</v>
      </c>
      <c r="F35" s="53">
        <v>0</v>
      </c>
      <c r="G35" s="53">
        <v>0</v>
      </c>
      <c r="H35" s="53">
        <v>0</v>
      </c>
      <c r="I35" s="53">
        <v>0</v>
      </c>
      <c r="J35" s="53">
        <v>0</v>
      </c>
      <c r="K35" s="53">
        <v>0</v>
      </c>
      <c r="L35" s="53">
        <v>0</v>
      </c>
      <c r="M35" s="53">
        <v>0</v>
      </c>
      <c r="N35" s="53">
        <v>0</v>
      </c>
      <c r="O35" s="53">
        <v>0</v>
      </c>
      <c r="P35" s="53">
        <v>0</v>
      </c>
      <c r="Q35" s="53">
        <v>0</v>
      </c>
      <c r="R35" s="53">
        <v>0</v>
      </c>
      <c r="S35" s="53">
        <v>0</v>
      </c>
      <c r="T35" s="53">
        <v>0</v>
      </c>
      <c r="U35" s="53">
        <v>0</v>
      </c>
      <c r="V35" s="53">
        <v>0</v>
      </c>
      <c r="W35" s="53">
        <v>0</v>
      </c>
      <c r="X35" s="53">
        <v>0</v>
      </c>
      <c r="Y35" s="53">
        <v>0</v>
      </c>
      <c r="Z35" s="53">
        <v>0</v>
      </c>
      <c r="AA35" s="53">
        <v>0</v>
      </c>
      <c r="AB35" s="53">
        <v>0</v>
      </c>
      <c r="AC35" s="53">
        <v>0</v>
      </c>
      <c r="AD35" s="53">
        <v>0</v>
      </c>
      <c r="AE35" s="53">
        <v>0</v>
      </c>
      <c r="AF35" s="53">
        <v>0</v>
      </c>
      <c r="AG35" s="53">
        <v>0</v>
      </c>
      <c r="AH35" s="53">
        <v>0</v>
      </c>
      <c r="AI35" s="64"/>
      <c r="AJ35" s="54"/>
    </row>
    <row r="36" spans="1:36" ht="12.75" customHeight="1">
      <c r="A36">
        <v>33</v>
      </c>
      <c r="B36" s="51"/>
      <c r="C36" s="52" t="s">
        <v>109</v>
      </c>
      <c r="D36" s="342" t="s">
        <v>15</v>
      </c>
      <c r="E36" s="65">
        <v>0</v>
      </c>
      <c r="F36" s="65">
        <v>0</v>
      </c>
      <c r="G36" s="65">
        <v>0</v>
      </c>
      <c r="H36" s="65">
        <v>7.7999999999999996E-3</v>
      </c>
      <c r="I36" s="65">
        <v>0</v>
      </c>
      <c r="J36" s="65">
        <v>0</v>
      </c>
      <c r="K36" s="65">
        <v>0</v>
      </c>
      <c r="L36" s="65">
        <v>0</v>
      </c>
      <c r="M36" s="65">
        <v>0</v>
      </c>
      <c r="N36" s="65">
        <v>0</v>
      </c>
      <c r="O36" s="65">
        <v>0</v>
      </c>
      <c r="P36" s="65">
        <v>0</v>
      </c>
      <c r="Q36" s="65">
        <v>0</v>
      </c>
      <c r="R36" s="65">
        <v>0</v>
      </c>
      <c r="S36" s="65">
        <v>0</v>
      </c>
      <c r="T36" s="65">
        <v>0</v>
      </c>
      <c r="U36" s="65">
        <v>0</v>
      </c>
      <c r="V36" s="65">
        <v>0</v>
      </c>
      <c r="W36" s="65">
        <v>0</v>
      </c>
      <c r="X36" s="65">
        <v>0</v>
      </c>
      <c r="Y36" s="65">
        <v>0</v>
      </c>
      <c r="Z36" s="65">
        <v>0</v>
      </c>
      <c r="AA36" s="65">
        <v>0</v>
      </c>
      <c r="AB36" s="65">
        <v>0</v>
      </c>
      <c r="AC36" s="65">
        <v>0</v>
      </c>
      <c r="AD36" s="65">
        <v>0</v>
      </c>
      <c r="AE36" s="65">
        <v>0</v>
      </c>
      <c r="AF36" s="65">
        <v>0</v>
      </c>
      <c r="AG36" s="65">
        <v>0</v>
      </c>
      <c r="AH36" s="65">
        <v>0</v>
      </c>
      <c r="AI36" s="64"/>
      <c r="AJ36" s="54"/>
    </row>
    <row r="37" spans="1:36" ht="12.75" customHeight="1">
      <c r="A37">
        <v>34</v>
      </c>
      <c r="B37" s="51"/>
      <c r="C37" s="63" t="s">
        <v>221</v>
      </c>
      <c r="D37" s="342"/>
      <c r="E37" s="53">
        <v>90.856479999999991</v>
      </c>
      <c r="F37" s="53">
        <v>77.299199999999999</v>
      </c>
      <c r="G37" s="53">
        <v>81.59711999999999</v>
      </c>
      <c r="H37" s="53">
        <v>95.481759999999994</v>
      </c>
      <c r="I37" s="53">
        <v>91.750559999999993</v>
      </c>
      <c r="J37" s="53">
        <v>87.440320000000014</v>
      </c>
      <c r="K37" s="53">
        <v>106.75808000000001</v>
      </c>
      <c r="L37" s="53">
        <v>146.23223999999999</v>
      </c>
      <c r="M37" s="53">
        <v>174.042</v>
      </c>
      <c r="N37" s="53">
        <v>167.91935999999998</v>
      </c>
      <c r="O37" s="53">
        <v>173.64648</v>
      </c>
      <c r="P37" s="53">
        <v>220.6764</v>
      </c>
      <c r="Q37" s="53">
        <v>178.83179999999999</v>
      </c>
      <c r="R37" s="53">
        <v>93.86160000000001</v>
      </c>
      <c r="S37" s="53">
        <v>104.51952</v>
      </c>
      <c r="T37" s="53">
        <v>112.03752</v>
      </c>
      <c r="U37" s="53">
        <v>101.14355999999999</v>
      </c>
      <c r="V37" s="53">
        <v>106.77575999999999</v>
      </c>
      <c r="W37" s="53">
        <v>89.949719999999999</v>
      </c>
      <c r="X37" s="53">
        <v>85.760639999999995</v>
      </c>
      <c r="Y37" s="53">
        <v>93.693600000000004</v>
      </c>
      <c r="Z37" s="53">
        <v>92.554559999999995</v>
      </c>
      <c r="AA37" s="53">
        <v>92.90316</v>
      </c>
      <c r="AB37" s="53">
        <v>87.115560000000002</v>
      </c>
      <c r="AC37" s="53">
        <v>80.720640000000003</v>
      </c>
      <c r="AD37" s="53">
        <v>69.770399999999995</v>
      </c>
      <c r="AE37" s="53">
        <v>68.628839999999997</v>
      </c>
      <c r="AF37" s="53">
        <v>83.910119999999992</v>
      </c>
      <c r="AG37" s="53">
        <v>12.086759000000001</v>
      </c>
      <c r="AH37" s="53">
        <v>17.908453000000002</v>
      </c>
      <c r="AI37" s="64"/>
      <c r="AJ37" s="54"/>
    </row>
    <row r="38" spans="1:36" ht="12.75" customHeight="1">
      <c r="A38">
        <v>35</v>
      </c>
      <c r="B38" s="51"/>
      <c r="C38" s="63" t="s">
        <v>222</v>
      </c>
      <c r="D38" s="342"/>
      <c r="E38" s="53">
        <v>125.87255999999999</v>
      </c>
      <c r="F38" s="53">
        <v>138.06532000000001</v>
      </c>
      <c r="G38" s="53">
        <v>178.79004</v>
      </c>
      <c r="H38" s="53">
        <v>191.40783999999999</v>
      </c>
      <c r="I38" s="53">
        <v>187.87688</v>
      </c>
      <c r="J38" s="53">
        <v>191.73260000000002</v>
      </c>
      <c r="K38" s="53">
        <v>200.71732</v>
      </c>
      <c r="L38" s="53">
        <v>181.52795999999998</v>
      </c>
      <c r="M38" s="53">
        <v>180.18292000000002</v>
      </c>
      <c r="N38" s="53">
        <v>214.64160000000001</v>
      </c>
      <c r="O38" s="53">
        <v>212.13695999999999</v>
      </c>
      <c r="P38" s="53">
        <v>208.3056</v>
      </c>
      <c r="Q38" s="53">
        <v>202.41792000000001</v>
      </c>
      <c r="R38" s="53">
        <v>213.23520000000002</v>
      </c>
      <c r="S38" s="53">
        <v>234.21312</v>
      </c>
      <c r="T38" s="53">
        <v>242.99423999999999</v>
      </c>
      <c r="U38" s="53">
        <v>232.9872</v>
      </c>
      <c r="V38" s="53">
        <v>194.46335999999999</v>
      </c>
      <c r="W38" s="53">
        <v>154.11648000000002</v>
      </c>
      <c r="X38" s="53">
        <v>162.09407999999999</v>
      </c>
      <c r="Y38" s="53">
        <v>177.42623999999998</v>
      </c>
      <c r="Z38" s="53">
        <v>160.23839999999998</v>
      </c>
      <c r="AA38" s="53">
        <v>61.276800000000001</v>
      </c>
      <c r="AB38" s="53">
        <v>62.2896</v>
      </c>
      <c r="AC38" s="53">
        <v>64.724159999999998</v>
      </c>
      <c r="AD38" s="53">
        <v>58.644480000000001</v>
      </c>
      <c r="AE38" s="53">
        <v>93.504960000000011</v>
      </c>
      <c r="AF38" s="53">
        <v>89.367360000000005</v>
      </c>
      <c r="AG38" s="53">
        <v>38.587916</v>
      </c>
      <c r="AH38" s="53">
        <v>36.180771999999997</v>
      </c>
      <c r="AI38" s="64"/>
      <c r="AJ38" s="54"/>
    </row>
    <row r="39" spans="1:36" ht="12.75" customHeight="1">
      <c r="A39">
        <v>36</v>
      </c>
      <c r="B39" s="51"/>
      <c r="C39" s="63" t="s">
        <v>18</v>
      </c>
      <c r="D39" s="342"/>
      <c r="E39" s="53">
        <v>0</v>
      </c>
      <c r="F39" s="53">
        <v>0</v>
      </c>
      <c r="G39" s="53">
        <v>0</v>
      </c>
      <c r="H39" s="53">
        <v>0</v>
      </c>
      <c r="I39" s="53">
        <v>0</v>
      </c>
      <c r="J39" s="53">
        <v>0</v>
      </c>
      <c r="K39" s="53">
        <v>0</v>
      </c>
      <c r="L39" s="53">
        <v>0</v>
      </c>
      <c r="M39" s="53">
        <v>0</v>
      </c>
      <c r="N39" s="53">
        <v>0</v>
      </c>
      <c r="O39" s="53">
        <v>0</v>
      </c>
      <c r="P39" s="53">
        <v>0</v>
      </c>
      <c r="Q39" s="53">
        <v>0</v>
      </c>
      <c r="R39" s="53">
        <v>0</v>
      </c>
      <c r="S39" s="53">
        <v>0</v>
      </c>
      <c r="T39" s="53">
        <v>0</v>
      </c>
      <c r="U39" s="53">
        <v>0</v>
      </c>
      <c r="V39" s="53">
        <v>0</v>
      </c>
      <c r="W39" s="53">
        <v>0</v>
      </c>
      <c r="X39" s="53">
        <v>0</v>
      </c>
      <c r="Y39" s="53">
        <v>0</v>
      </c>
      <c r="Z39" s="53">
        <v>0</v>
      </c>
      <c r="AA39" s="53">
        <v>0</v>
      </c>
      <c r="AB39" s="53">
        <v>0</v>
      </c>
      <c r="AC39" s="53">
        <v>0</v>
      </c>
      <c r="AD39" s="53">
        <v>0</v>
      </c>
      <c r="AE39" s="53">
        <v>0</v>
      </c>
      <c r="AF39" s="53">
        <v>0</v>
      </c>
      <c r="AG39" s="53">
        <v>0</v>
      </c>
      <c r="AH39" s="53">
        <v>0</v>
      </c>
      <c r="AI39" s="64"/>
      <c r="AJ39" s="54"/>
    </row>
    <row r="40" spans="1:36" ht="12.75" customHeight="1">
      <c r="A40">
        <v>37</v>
      </c>
      <c r="B40" s="51"/>
      <c r="C40" s="52" t="s">
        <v>220</v>
      </c>
      <c r="D40" s="342"/>
      <c r="E40" s="53">
        <v>0</v>
      </c>
      <c r="F40" s="53">
        <v>0</v>
      </c>
      <c r="G40" s="53">
        <v>0</v>
      </c>
      <c r="H40" s="53">
        <v>0</v>
      </c>
      <c r="I40" s="53">
        <v>0</v>
      </c>
      <c r="J40" s="53">
        <v>0</v>
      </c>
      <c r="K40" s="53">
        <v>0</v>
      </c>
      <c r="L40" s="53">
        <v>0</v>
      </c>
      <c r="M40" s="53">
        <v>0</v>
      </c>
      <c r="N40" s="53">
        <v>0</v>
      </c>
      <c r="O40" s="53">
        <v>0</v>
      </c>
      <c r="P40" s="53">
        <v>0</v>
      </c>
      <c r="Q40" s="53">
        <v>0</v>
      </c>
      <c r="R40" s="53">
        <v>0</v>
      </c>
      <c r="S40" s="53">
        <v>0</v>
      </c>
      <c r="T40" s="53">
        <v>0</v>
      </c>
      <c r="U40" s="53">
        <v>0</v>
      </c>
      <c r="V40" s="53">
        <v>0</v>
      </c>
      <c r="W40" s="53">
        <v>0</v>
      </c>
      <c r="X40" s="53">
        <v>0</v>
      </c>
      <c r="Y40" s="53">
        <v>0</v>
      </c>
      <c r="Z40" s="53">
        <v>0</v>
      </c>
      <c r="AA40" s="53">
        <v>0</v>
      </c>
      <c r="AB40" s="53">
        <v>0</v>
      </c>
      <c r="AC40" s="53">
        <v>0</v>
      </c>
      <c r="AD40" s="53">
        <v>0</v>
      </c>
      <c r="AE40" s="53">
        <v>0</v>
      </c>
      <c r="AF40" s="53">
        <v>0</v>
      </c>
      <c r="AG40" s="53">
        <v>0</v>
      </c>
      <c r="AH40" s="53">
        <v>0</v>
      </c>
      <c r="AI40" s="64"/>
      <c r="AJ40" s="54"/>
    </row>
    <row r="41" spans="1:36" ht="12.75" customHeight="1">
      <c r="A41">
        <v>38</v>
      </c>
      <c r="B41" s="51"/>
      <c r="C41" s="66" t="s">
        <v>22</v>
      </c>
      <c r="D41" s="342"/>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7"/>
      <c r="AJ41" s="54"/>
    </row>
    <row r="42" spans="1:36">
      <c r="A42">
        <v>39</v>
      </c>
      <c r="B42" s="57"/>
      <c r="C42" s="98" t="s">
        <v>223</v>
      </c>
      <c r="D42" s="57"/>
      <c r="E42" s="99">
        <v>0</v>
      </c>
      <c r="F42" s="99">
        <v>0</v>
      </c>
      <c r="G42" s="99">
        <v>0</v>
      </c>
      <c r="H42" s="99">
        <v>0</v>
      </c>
      <c r="I42" s="99">
        <v>0</v>
      </c>
      <c r="J42" s="99">
        <v>0</v>
      </c>
      <c r="K42" s="99">
        <v>0</v>
      </c>
      <c r="L42" s="99">
        <v>0</v>
      </c>
      <c r="M42" s="99">
        <v>0</v>
      </c>
      <c r="N42" s="99">
        <v>0</v>
      </c>
      <c r="O42" s="99">
        <v>0</v>
      </c>
      <c r="P42" s="99">
        <v>0</v>
      </c>
      <c r="Q42" s="99">
        <v>0</v>
      </c>
      <c r="R42" s="99">
        <v>0</v>
      </c>
      <c r="S42" s="99">
        <v>0</v>
      </c>
      <c r="T42" s="99">
        <v>3.527129</v>
      </c>
      <c r="U42" s="99">
        <v>3.5781109999999998</v>
      </c>
      <c r="V42" s="99">
        <v>3.6649949999999998</v>
      </c>
      <c r="W42" s="99">
        <v>3.4365569999999996</v>
      </c>
      <c r="X42" s="99">
        <v>3.5659270000000003</v>
      </c>
      <c r="Y42" s="99">
        <v>3.7551429999999999</v>
      </c>
      <c r="Z42" s="99">
        <v>3.4841609999999998</v>
      </c>
      <c r="AA42" s="99">
        <v>3.497846</v>
      </c>
      <c r="AB42" s="99">
        <v>3.0104109999999999</v>
      </c>
      <c r="AC42" s="99">
        <v>3.438177</v>
      </c>
      <c r="AD42" s="99">
        <v>3.798508</v>
      </c>
      <c r="AE42" s="99">
        <v>3.3355160000000001</v>
      </c>
      <c r="AF42" s="99">
        <v>3.2492739999999998</v>
      </c>
      <c r="AG42" s="99">
        <v>3.2303470000000001</v>
      </c>
      <c r="AH42" s="99">
        <v>3.1906779999999997</v>
      </c>
      <c r="AI42" s="54"/>
      <c r="AJ42" s="54"/>
    </row>
    <row r="43" spans="1:36">
      <c r="B43" s="54"/>
      <c r="C43" s="63" t="s">
        <v>497</v>
      </c>
      <c r="D43" s="54"/>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H43" s="231"/>
      <c r="AI43" s="54" t="s">
        <v>498</v>
      </c>
      <c r="AJ43" s="54"/>
    </row>
    <row r="44" spans="1:36">
      <c r="C44" t="s">
        <v>21</v>
      </c>
      <c r="E44" s="232">
        <v>0</v>
      </c>
      <c r="F44" s="232">
        <v>0</v>
      </c>
      <c r="G44" s="232">
        <v>0</v>
      </c>
      <c r="H44" s="232">
        <v>0</v>
      </c>
      <c r="I44" s="232">
        <v>0</v>
      </c>
      <c r="J44" s="232">
        <v>0</v>
      </c>
      <c r="K44" s="232">
        <v>0</v>
      </c>
      <c r="L44" s="232">
        <v>0</v>
      </c>
      <c r="M44" s="232">
        <v>0</v>
      </c>
      <c r="N44" s="232">
        <v>0</v>
      </c>
      <c r="O44" s="232">
        <v>0</v>
      </c>
      <c r="P44" s="232">
        <v>0</v>
      </c>
      <c r="Q44" s="232">
        <v>0</v>
      </c>
      <c r="R44" s="232">
        <v>0</v>
      </c>
      <c r="S44" s="232">
        <v>0</v>
      </c>
      <c r="T44" s="232">
        <v>3.527129</v>
      </c>
      <c r="U44" s="232">
        <v>3.5781109999999998</v>
      </c>
      <c r="V44" s="232">
        <v>3.6649949999999998</v>
      </c>
      <c r="W44" s="232">
        <v>3.4365569999999996</v>
      </c>
      <c r="X44" s="232">
        <v>3.5659270000000003</v>
      </c>
      <c r="Y44" s="232">
        <v>3.7551429999999999</v>
      </c>
      <c r="Z44" s="232">
        <v>3.4841609999999998</v>
      </c>
      <c r="AA44" s="232">
        <v>3.497846</v>
      </c>
      <c r="AB44" s="232">
        <v>3.0104109999999999</v>
      </c>
      <c r="AC44" s="232">
        <v>3.438177</v>
      </c>
      <c r="AD44" s="232">
        <v>3.798508</v>
      </c>
      <c r="AE44" s="232">
        <v>3.3355160000000001</v>
      </c>
      <c r="AF44" s="232">
        <v>3.2492739999999998</v>
      </c>
      <c r="AG44" s="232">
        <v>3.2303470000000001</v>
      </c>
      <c r="AH44" s="232">
        <v>3.1906779999999997</v>
      </c>
      <c r="AJ44" s="54"/>
    </row>
    <row r="45" spans="1:36">
      <c r="A45" s="100"/>
      <c r="B45" s="100"/>
      <c r="C45" s="101" t="s">
        <v>224</v>
      </c>
      <c r="D45" s="100"/>
      <c r="E45" s="317">
        <f>E3-(E14+E23+E31+E34+E42)</f>
        <v>0</v>
      </c>
      <c r="F45" s="317">
        <f t="shared" ref="F45:AH45" si="0">F3-(F14+F23+F31+F34+F42)</f>
        <v>0</v>
      </c>
      <c r="G45" s="317">
        <f t="shared" si="0"/>
        <v>0</v>
      </c>
      <c r="H45" s="317">
        <f t="shared" si="0"/>
        <v>0</v>
      </c>
      <c r="I45" s="317">
        <f t="shared" si="0"/>
        <v>0</v>
      </c>
      <c r="J45" s="317">
        <f t="shared" si="0"/>
        <v>0</v>
      </c>
      <c r="K45" s="317">
        <f t="shared" si="0"/>
        <v>0</v>
      </c>
      <c r="L45" s="317">
        <f t="shared" si="0"/>
        <v>0</v>
      </c>
      <c r="M45" s="317">
        <f t="shared" si="0"/>
        <v>0</v>
      </c>
      <c r="N45" s="317">
        <f t="shared" si="0"/>
        <v>0</v>
      </c>
      <c r="O45" s="317">
        <f t="shared" si="0"/>
        <v>0</v>
      </c>
      <c r="P45" s="317">
        <f t="shared" si="0"/>
        <v>0</v>
      </c>
      <c r="Q45" s="317">
        <f t="shared" si="0"/>
        <v>0</v>
      </c>
      <c r="R45" s="317">
        <f t="shared" si="0"/>
        <v>0</v>
      </c>
      <c r="S45" s="317">
        <f t="shared" si="0"/>
        <v>0</v>
      </c>
      <c r="T45" s="317">
        <f t="shared" si="0"/>
        <v>0</v>
      </c>
      <c r="U45" s="317">
        <f t="shared" si="0"/>
        <v>0</v>
      </c>
      <c r="V45" s="317">
        <f t="shared" si="0"/>
        <v>0</v>
      </c>
      <c r="W45" s="317">
        <f t="shared" si="0"/>
        <v>0</v>
      </c>
      <c r="X45" s="317">
        <f t="shared" si="0"/>
        <v>0</v>
      </c>
      <c r="Y45" s="317">
        <f t="shared" si="0"/>
        <v>0</v>
      </c>
      <c r="Z45" s="317">
        <f t="shared" si="0"/>
        <v>0</v>
      </c>
      <c r="AA45" s="317">
        <f t="shared" si="0"/>
        <v>0</v>
      </c>
      <c r="AB45" s="317">
        <f t="shared" si="0"/>
        <v>0</v>
      </c>
      <c r="AC45" s="317">
        <f t="shared" si="0"/>
        <v>0</v>
      </c>
      <c r="AD45" s="317">
        <f t="shared" si="0"/>
        <v>0</v>
      </c>
      <c r="AE45" s="317">
        <f t="shared" si="0"/>
        <v>0</v>
      </c>
      <c r="AF45" s="317">
        <f t="shared" si="0"/>
        <v>0</v>
      </c>
      <c r="AG45" s="317">
        <f t="shared" si="0"/>
        <v>0</v>
      </c>
      <c r="AH45" s="317">
        <f t="shared" si="0"/>
        <v>0</v>
      </c>
      <c r="AI45" s="54"/>
      <c r="AJ45" s="54"/>
    </row>
    <row r="46" spans="1:36">
      <c r="AI46" s="54"/>
      <c r="AJ46" s="54"/>
    </row>
    <row r="47" spans="1:36">
      <c r="AI47" s="54"/>
      <c r="AJ47" s="54"/>
    </row>
    <row r="48" spans="1:36">
      <c r="AI48" s="54"/>
      <c r="AJ48" s="54"/>
    </row>
    <row r="49" spans="35:36">
      <c r="AI49" s="54"/>
      <c r="AJ49" s="54"/>
    </row>
    <row r="50" spans="35:36">
      <c r="AI50" s="54"/>
      <c r="AJ50" s="54"/>
    </row>
    <row r="51" spans="35:36">
      <c r="AI51" s="54"/>
      <c r="AJ51" s="54"/>
    </row>
    <row r="52" spans="35:36">
      <c r="AI52" s="54"/>
      <c r="AJ52" s="54"/>
    </row>
    <row r="53" spans="35:36">
      <c r="AI53" s="54"/>
      <c r="AJ53" s="54"/>
    </row>
    <row r="54" spans="35:36">
      <c r="AI54" s="54"/>
      <c r="AJ54" s="54"/>
    </row>
    <row r="55" spans="35:36">
      <c r="AI55" s="54"/>
      <c r="AJ55" s="54"/>
    </row>
    <row r="56" spans="35:36">
      <c r="AI56" s="54"/>
      <c r="AJ56" s="54"/>
    </row>
    <row r="57" spans="35:36">
      <c r="AI57" s="54"/>
      <c r="AJ57" s="54"/>
    </row>
    <row r="58" spans="35:36">
      <c r="AI58" s="54"/>
      <c r="AJ58" s="54"/>
    </row>
    <row r="59" spans="35:36">
      <c r="AI59" s="54"/>
      <c r="AJ59" s="54"/>
    </row>
    <row r="60" spans="35:36">
      <c r="AI60" s="54"/>
      <c r="AJ60" s="54"/>
    </row>
    <row r="61" spans="35:36">
      <c r="AI61" s="54"/>
      <c r="AJ61" s="54"/>
    </row>
    <row r="62" spans="35:36">
      <c r="AI62" s="54"/>
      <c r="AJ62" s="54"/>
    </row>
    <row r="63" spans="35:36">
      <c r="AI63" s="54"/>
      <c r="AJ63" s="54"/>
    </row>
    <row r="64" spans="35:36">
      <c r="AI64" s="54"/>
      <c r="AJ64" s="54"/>
    </row>
    <row r="65" spans="35:36">
      <c r="AI65" s="54"/>
      <c r="AJ65" s="54"/>
    </row>
    <row r="66" spans="35:36">
      <c r="AI66" s="54"/>
      <c r="AJ66" s="54"/>
    </row>
    <row r="67" spans="35:36">
      <c r="AI67" s="54"/>
      <c r="AJ67" s="54"/>
    </row>
    <row r="68" spans="35:36">
      <c r="AI68" s="54"/>
      <c r="AJ68" s="54"/>
    </row>
    <row r="69" spans="35:36">
      <c r="AI69" s="54"/>
      <c r="AJ69" s="54"/>
    </row>
    <row r="70" spans="35:36">
      <c r="AI70" s="54"/>
      <c r="AJ70" s="54"/>
    </row>
    <row r="71" spans="35:36">
      <c r="AI71" s="54"/>
      <c r="AJ71" s="54"/>
    </row>
  </sheetData>
  <mergeCells count="3">
    <mergeCell ref="D15:D22"/>
    <mergeCell ref="D32:D33"/>
    <mergeCell ref="D36:D41"/>
  </mergeCells>
  <phoneticPr fontId="42" type="noConversion"/>
  <dataValidations count="1">
    <dataValidation type="list" allowBlank="1" showInputMessage="1" showErrorMessage="1"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E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E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E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E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E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E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E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E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E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E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E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E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E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E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WVO983054">
      <formula1>"PJ, ktoe"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5"/>
  <sheetViews>
    <sheetView zoomScaleNormal="100" workbookViewId="0">
      <pane xSplit="4" ySplit="3" topLeftCell="AE19" activePane="bottomRight" state="frozen"/>
      <selection pane="topRight" activeCell="E1" sqref="E1"/>
      <selection pane="bottomLeft" activeCell="A4" sqref="A4"/>
      <selection pane="bottomRight" activeCell="AF42" sqref="AF42"/>
    </sheetView>
  </sheetViews>
  <sheetFormatPr defaultColWidth="14.85546875" defaultRowHeight="12.75"/>
  <cols>
    <col min="1" max="1" width="4.5703125" style="16" customWidth="1"/>
    <col min="2" max="2" width="4.7109375" style="17" customWidth="1"/>
    <col min="3" max="3" width="37.28515625" style="17" customWidth="1"/>
    <col min="4" max="4" width="8.5703125" style="16" customWidth="1"/>
    <col min="5" max="14" width="10.28515625" style="17" hidden="1" customWidth="1"/>
    <col min="15" max="24" width="10.42578125" style="17" hidden="1" customWidth="1"/>
    <col min="25" max="29" width="10.42578125" style="17" customWidth="1"/>
    <col min="30" max="35" width="10.85546875" style="17" customWidth="1"/>
    <col min="36" max="36" width="30.85546875" style="17" customWidth="1"/>
    <col min="37" max="260" width="14.85546875" style="17"/>
    <col min="261" max="261" width="4.5703125" style="17" customWidth="1"/>
    <col min="262" max="263" width="4.7109375" style="17" customWidth="1"/>
    <col min="264" max="264" width="66.85546875" style="17" bestFit="1" customWidth="1"/>
    <col min="265" max="265" width="8.5703125" style="17" customWidth="1"/>
    <col min="266" max="275" width="10.28515625" style="17" customWidth="1"/>
    <col min="276" max="290" width="10.42578125" style="17" customWidth="1"/>
    <col min="291" max="291" width="2.7109375" style="17" customWidth="1"/>
    <col min="292" max="292" width="30.85546875" style="17" customWidth="1"/>
    <col min="293" max="516" width="14.85546875" style="17"/>
    <col min="517" max="517" width="4.5703125" style="17" customWidth="1"/>
    <col min="518" max="519" width="4.7109375" style="17" customWidth="1"/>
    <col min="520" max="520" width="66.85546875" style="17" bestFit="1" customWidth="1"/>
    <col min="521" max="521" width="8.5703125" style="17" customWidth="1"/>
    <col min="522" max="531" width="10.28515625" style="17" customWidth="1"/>
    <col min="532" max="546" width="10.42578125" style="17" customWidth="1"/>
    <col min="547" max="547" width="2.7109375" style="17" customWidth="1"/>
    <col min="548" max="548" width="30.85546875" style="17" customWidth="1"/>
    <col min="549" max="772" width="14.85546875" style="17"/>
    <col min="773" max="773" width="4.5703125" style="17" customWidth="1"/>
    <col min="774" max="775" width="4.7109375" style="17" customWidth="1"/>
    <col min="776" max="776" width="66.85546875" style="17" bestFit="1" customWidth="1"/>
    <col min="777" max="777" width="8.5703125" style="17" customWidth="1"/>
    <col min="778" max="787" width="10.28515625" style="17" customWidth="1"/>
    <col min="788" max="802" width="10.42578125" style="17" customWidth="1"/>
    <col min="803" max="803" width="2.7109375" style="17" customWidth="1"/>
    <col min="804" max="804" width="30.85546875" style="17" customWidth="1"/>
    <col min="805" max="1028" width="14.85546875" style="17"/>
    <col min="1029" max="1029" width="4.5703125" style="17" customWidth="1"/>
    <col min="1030" max="1031" width="4.7109375" style="17" customWidth="1"/>
    <col min="1032" max="1032" width="66.85546875" style="17" bestFit="1" customWidth="1"/>
    <col min="1033" max="1033" width="8.5703125" style="17" customWidth="1"/>
    <col min="1034" max="1043" width="10.28515625" style="17" customWidth="1"/>
    <col min="1044" max="1058" width="10.42578125" style="17" customWidth="1"/>
    <col min="1059" max="1059" width="2.7109375" style="17" customWidth="1"/>
    <col min="1060" max="1060" width="30.85546875" style="17" customWidth="1"/>
    <col min="1061" max="1284" width="14.85546875" style="17"/>
    <col min="1285" max="1285" width="4.5703125" style="17" customWidth="1"/>
    <col min="1286" max="1287" width="4.7109375" style="17" customWidth="1"/>
    <col min="1288" max="1288" width="66.85546875" style="17" bestFit="1" customWidth="1"/>
    <col min="1289" max="1289" width="8.5703125" style="17" customWidth="1"/>
    <col min="1290" max="1299" width="10.28515625" style="17" customWidth="1"/>
    <col min="1300" max="1314" width="10.42578125" style="17" customWidth="1"/>
    <col min="1315" max="1315" width="2.7109375" style="17" customWidth="1"/>
    <col min="1316" max="1316" width="30.85546875" style="17" customWidth="1"/>
    <col min="1317" max="1540" width="14.85546875" style="17"/>
    <col min="1541" max="1541" width="4.5703125" style="17" customWidth="1"/>
    <col min="1542" max="1543" width="4.7109375" style="17" customWidth="1"/>
    <col min="1544" max="1544" width="66.85546875" style="17" bestFit="1" customWidth="1"/>
    <col min="1545" max="1545" width="8.5703125" style="17" customWidth="1"/>
    <col min="1546" max="1555" width="10.28515625" style="17" customWidth="1"/>
    <col min="1556" max="1570" width="10.42578125" style="17" customWidth="1"/>
    <col min="1571" max="1571" width="2.7109375" style="17" customWidth="1"/>
    <col min="1572" max="1572" width="30.85546875" style="17" customWidth="1"/>
    <col min="1573" max="1796" width="14.85546875" style="17"/>
    <col min="1797" max="1797" width="4.5703125" style="17" customWidth="1"/>
    <col min="1798" max="1799" width="4.7109375" style="17" customWidth="1"/>
    <col min="1800" max="1800" width="66.85546875" style="17" bestFit="1" customWidth="1"/>
    <col min="1801" max="1801" width="8.5703125" style="17" customWidth="1"/>
    <col min="1802" max="1811" width="10.28515625" style="17" customWidth="1"/>
    <col min="1812" max="1826" width="10.42578125" style="17" customWidth="1"/>
    <col min="1827" max="1827" width="2.7109375" style="17" customWidth="1"/>
    <col min="1828" max="1828" width="30.85546875" style="17" customWidth="1"/>
    <col min="1829" max="2052" width="14.85546875" style="17"/>
    <col min="2053" max="2053" width="4.5703125" style="17" customWidth="1"/>
    <col min="2054" max="2055" width="4.7109375" style="17" customWidth="1"/>
    <col min="2056" max="2056" width="66.85546875" style="17" bestFit="1" customWidth="1"/>
    <col min="2057" max="2057" width="8.5703125" style="17" customWidth="1"/>
    <col min="2058" max="2067" width="10.28515625" style="17" customWidth="1"/>
    <col min="2068" max="2082" width="10.42578125" style="17" customWidth="1"/>
    <col min="2083" max="2083" width="2.7109375" style="17" customWidth="1"/>
    <col min="2084" max="2084" width="30.85546875" style="17" customWidth="1"/>
    <col min="2085" max="2308" width="14.85546875" style="17"/>
    <col min="2309" max="2309" width="4.5703125" style="17" customWidth="1"/>
    <col min="2310" max="2311" width="4.7109375" style="17" customWidth="1"/>
    <col min="2312" max="2312" width="66.85546875" style="17" bestFit="1" customWidth="1"/>
    <col min="2313" max="2313" width="8.5703125" style="17" customWidth="1"/>
    <col min="2314" max="2323" width="10.28515625" style="17" customWidth="1"/>
    <col min="2324" max="2338" width="10.42578125" style="17" customWidth="1"/>
    <col min="2339" max="2339" width="2.7109375" style="17" customWidth="1"/>
    <col min="2340" max="2340" width="30.85546875" style="17" customWidth="1"/>
    <col min="2341" max="2564" width="14.85546875" style="17"/>
    <col min="2565" max="2565" width="4.5703125" style="17" customWidth="1"/>
    <col min="2566" max="2567" width="4.7109375" style="17" customWidth="1"/>
    <col min="2568" max="2568" width="66.85546875" style="17" bestFit="1" customWidth="1"/>
    <col min="2569" max="2569" width="8.5703125" style="17" customWidth="1"/>
    <col min="2570" max="2579" width="10.28515625" style="17" customWidth="1"/>
    <col min="2580" max="2594" width="10.42578125" style="17" customWidth="1"/>
    <col min="2595" max="2595" width="2.7109375" style="17" customWidth="1"/>
    <col min="2596" max="2596" width="30.85546875" style="17" customWidth="1"/>
    <col min="2597" max="2820" width="14.85546875" style="17"/>
    <col min="2821" max="2821" width="4.5703125" style="17" customWidth="1"/>
    <col min="2822" max="2823" width="4.7109375" style="17" customWidth="1"/>
    <col min="2824" max="2824" width="66.85546875" style="17" bestFit="1" customWidth="1"/>
    <col min="2825" max="2825" width="8.5703125" style="17" customWidth="1"/>
    <col min="2826" max="2835" width="10.28515625" style="17" customWidth="1"/>
    <col min="2836" max="2850" width="10.42578125" style="17" customWidth="1"/>
    <col min="2851" max="2851" width="2.7109375" style="17" customWidth="1"/>
    <col min="2852" max="2852" width="30.85546875" style="17" customWidth="1"/>
    <col min="2853" max="3076" width="14.85546875" style="17"/>
    <col min="3077" max="3077" width="4.5703125" style="17" customWidth="1"/>
    <col min="3078" max="3079" width="4.7109375" style="17" customWidth="1"/>
    <col min="3080" max="3080" width="66.85546875" style="17" bestFit="1" customWidth="1"/>
    <col min="3081" max="3081" width="8.5703125" style="17" customWidth="1"/>
    <col min="3082" max="3091" width="10.28515625" style="17" customWidth="1"/>
    <col min="3092" max="3106" width="10.42578125" style="17" customWidth="1"/>
    <col min="3107" max="3107" width="2.7109375" style="17" customWidth="1"/>
    <col min="3108" max="3108" width="30.85546875" style="17" customWidth="1"/>
    <col min="3109" max="3332" width="14.85546875" style="17"/>
    <col min="3333" max="3333" width="4.5703125" style="17" customWidth="1"/>
    <col min="3334" max="3335" width="4.7109375" style="17" customWidth="1"/>
    <col min="3336" max="3336" width="66.85546875" style="17" bestFit="1" customWidth="1"/>
    <col min="3337" max="3337" width="8.5703125" style="17" customWidth="1"/>
    <col min="3338" max="3347" width="10.28515625" style="17" customWidth="1"/>
    <col min="3348" max="3362" width="10.42578125" style="17" customWidth="1"/>
    <col min="3363" max="3363" width="2.7109375" style="17" customWidth="1"/>
    <col min="3364" max="3364" width="30.85546875" style="17" customWidth="1"/>
    <col min="3365" max="3588" width="14.85546875" style="17"/>
    <col min="3589" max="3589" width="4.5703125" style="17" customWidth="1"/>
    <col min="3590" max="3591" width="4.7109375" style="17" customWidth="1"/>
    <col min="3592" max="3592" width="66.85546875" style="17" bestFit="1" customWidth="1"/>
    <col min="3593" max="3593" width="8.5703125" style="17" customWidth="1"/>
    <col min="3594" max="3603" width="10.28515625" style="17" customWidth="1"/>
    <col min="3604" max="3618" width="10.42578125" style="17" customWidth="1"/>
    <col min="3619" max="3619" width="2.7109375" style="17" customWidth="1"/>
    <col min="3620" max="3620" width="30.85546875" style="17" customWidth="1"/>
    <col min="3621" max="3844" width="14.85546875" style="17"/>
    <col min="3845" max="3845" width="4.5703125" style="17" customWidth="1"/>
    <col min="3846" max="3847" width="4.7109375" style="17" customWidth="1"/>
    <col min="3848" max="3848" width="66.85546875" style="17" bestFit="1" customWidth="1"/>
    <col min="3849" max="3849" width="8.5703125" style="17" customWidth="1"/>
    <col min="3850" max="3859" width="10.28515625" style="17" customWidth="1"/>
    <col min="3860" max="3874" width="10.42578125" style="17" customWidth="1"/>
    <col min="3875" max="3875" width="2.7109375" style="17" customWidth="1"/>
    <col min="3876" max="3876" width="30.85546875" style="17" customWidth="1"/>
    <col min="3877" max="4100" width="14.85546875" style="17"/>
    <col min="4101" max="4101" width="4.5703125" style="17" customWidth="1"/>
    <col min="4102" max="4103" width="4.7109375" style="17" customWidth="1"/>
    <col min="4104" max="4104" width="66.85546875" style="17" bestFit="1" customWidth="1"/>
    <col min="4105" max="4105" width="8.5703125" style="17" customWidth="1"/>
    <col min="4106" max="4115" width="10.28515625" style="17" customWidth="1"/>
    <col min="4116" max="4130" width="10.42578125" style="17" customWidth="1"/>
    <col min="4131" max="4131" width="2.7109375" style="17" customWidth="1"/>
    <col min="4132" max="4132" width="30.85546875" style="17" customWidth="1"/>
    <col min="4133" max="4356" width="14.85546875" style="17"/>
    <col min="4357" max="4357" width="4.5703125" style="17" customWidth="1"/>
    <col min="4358" max="4359" width="4.7109375" style="17" customWidth="1"/>
    <col min="4360" max="4360" width="66.85546875" style="17" bestFit="1" customWidth="1"/>
    <col min="4361" max="4361" width="8.5703125" style="17" customWidth="1"/>
    <col min="4362" max="4371" width="10.28515625" style="17" customWidth="1"/>
    <col min="4372" max="4386" width="10.42578125" style="17" customWidth="1"/>
    <col min="4387" max="4387" width="2.7109375" style="17" customWidth="1"/>
    <col min="4388" max="4388" width="30.85546875" style="17" customWidth="1"/>
    <col min="4389" max="4612" width="14.85546875" style="17"/>
    <col min="4613" max="4613" width="4.5703125" style="17" customWidth="1"/>
    <col min="4614" max="4615" width="4.7109375" style="17" customWidth="1"/>
    <col min="4616" max="4616" width="66.85546875" style="17" bestFit="1" customWidth="1"/>
    <col min="4617" max="4617" width="8.5703125" style="17" customWidth="1"/>
    <col min="4618" max="4627" width="10.28515625" style="17" customWidth="1"/>
    <col min="4628" max="4642" width="10.42578125" style="17" customWidth="1"/>
    <col min="4643" max="4643" width="2.7109375" style="17" customWidth="1"/>
    <col min="4644" max="4644" width="30.85546875" style="17" customWidth="1"/>
    <col min="4645" max="4868" width="14.85546875" style="17"/>
    <col min="4869" max="4869" width="4.5703125" style="17" customWidth="1"/>
    <col min="4870" max="4871" width="4.7109375" style="17" customWidth="1"/>
    <col min="4872" max="4872" width="66.85546875" style="17" bestFit="1" customWidth="1"/>
    <col min="4873" max="4873" width="8.5703125" style="17" customWidth="1"/>
    <col min="4874" max="4883" width="10.28515625" style="17" customWidth="1"/>
    <col min="4884" max="4898" width="10.42578125" style="17" customWidth="1"/>
    <col min="4899" max="4899" width="2.7109375" style="17" customWidth="1"/>
    <col min="4900" max="4900" width="30.85546875" style="17" customWidth="1"/>
    <col min="4901" max="5124" width="14.85546875" style="17"/>
    <col min="5125" max="5125" width="4.5703125" style="17" customWidth="1"/>
    <col min="5126" max="5127" width="4.7109375" style="17" customWidth="1"/>
    <col min="5128" max="5128" width="66.85546875" style="17" bestFit="1" customWidth="1"/>
    <col min="5129" max="5129" width="8.5703125" style="17" customWidth="1"/>
    <col min="5130" max="5139" width="10.28515625" style="17" customWidth="1"/>
    <col min="5140" max="5154" width="10.42578125" style="17" customWidth="1"/>
    <col min="5155" max="5155" width="2.7109375" style="17" customWidth="1"/>
    <col min="5156" max="5156" width="30.85546875" style="17" customWidth="1"/>
    <col min="5157" max="5380" width="14.85546875" style="17"/>
    <col min="5381" max="5381" width="4.5703125" style="17" customWidth="1"/>
    <col min="5382" max="5383" width="4.7109375" style="17" customWidth="1"/>
    <col min="5384" max="5384" width="66.85546875" style="17" bestFit="1" customWidth="1"/>
    <col min="5385" max="5385" width="8.5703125" style="17" customWidth="1"/>
    <col min="5386" max="5395" width="10.28515625" style="17" customWidth="1"/>
    <col min="5396" max="5410" width="10.42578125" style="17" customWidth="1"/>
    <col min="5411" max="5411" width="2.7109375" style="17" customWidth="1"/>
    <col min="5412" max="5412" width="30.85546875" style="17" customWidth="1"/>
    <col min="5413" max="5636" width="14.85546875" style="17"/>
    <col min="5637" max="5637" width="4.5703125" style="17" customWidth="1"/>
    <col min="5638" max="5639" width="4.7109375" style="17" customWidth="1"/>
    <col min="5640" max="5640" width="66.85546875" style="17" bestFit="1" customWidth="1"/>
    <col min="5641" max="5641" width="8.5703125" style="17" customWidth="1"/>
    <col min="5642" max="5651" width="10.28515625" style="17" customWidth="1"/>
    <col min="5652" max="5666" width="10.42578125" style="17" customWidth="1"/>
    <col min="5667" max="5667" width="2.7109375" style="17" customWidth="1"/>
    <col min="5668" max="5668" width="30.85546875" style="17" customWidth="1"/>
    <col min="5669" max="5892" width="14.85546875" style="17"/>
    <col min="5893" max="5893" width="4.5703125" style="17" customWidth="1"/>
    <col min="5894" max="5895" width="4.7109375" style="17" customWidth="1"/>
    <col min="5896" max="5896" width="66.85546875" style="17" bestFit="1" customWidth="1"/>
    <col min="5897" max="5897" width="8.5703125" style="17" customWidth="1"/>
    <col min="5898" max="5907" width="10.28515625" style="17" customWidth="1"/>
    <col min="5908" max="5922" width="10.42578125" style="17" customWidth="1"/>
    <col min="5923" max="5923" width="2.7109375" style="17" customWidth="1"/>
    <col min="5924" max="5924" width="30.85546875" style="17" customWidth="1"/>
    <col min="5925" max="6148" width="14.85546875" style="17"/>
    <col min="6149" max="6149" width="4.5703125" style="17" customWidth="1"/>
    <col min="6150" max="6151" width="4.7109375" style="17" customWidth="1"/>
    <col min="6152" max="6152" width="66.85546875" style="17" bestFit="1" customWidth="1"/>
    <col min="6153" max="6153" width="8.5703125" style="17" customWidth="1"/>
    <col min="6154" max="6163" width="10.28515625" style="17" customWidth="1"/>
    <col min="6164" max="6178" width="10.42578125" style="17" customWidth="1"/>
    <col min="6179" max="6179" width="2.7109375" style="17" customWidth="1"/>
    <col min="6180" max="6180" width="30.85546875" style="17" customWidth="1"/>
    <col min="6181" max="6404" width="14.85546875" style="17"/>
    <col min="6405" max="6405" width="4.5703125" style="17" customWidth="1"/>
    <col min="6406" max="6407" width="4.7109375" style="17" customWidth="1"/>
    <col min="6408" max="6408" width="66.85546875" style="17" bestFit="1" customWidth="1"/>
    <col min="6409" max="6409" width="8.5703125" style="17" customWidth="1"/>
    <col min="6410" max="6419" width="10.28515625" style="17" customWidth="1"/>
    <col min="6420" max="6434" width="10.42578125" style="17" customWidth="1"/>
    <col min="6435" max="6435" width="2.7109375" style="17" customWidth="1"/>
    <col min="6436" max="6436" width="30.85546875" style="17" customWidth="1"/>
    <col min="6437" max="6660" width="14.85546875" style="17"/>
    <col min="6661" max="6661" width="4.5703125" style="17" customWidth="1"/>
    <col min="6662" max="6663" width="4.7109375" style="17" customWidth="1"/>
    <col min="6664" max="6664" width="66.85546875" style="17" bestFit="1" customWidth="1"/>
    <col min="6665" max="6665" width="8.5703125" style="17" customWidth="1"/>
    <col min="6666" max="6675" width="10.28515625" style="17" customWidth="1"/>
    <col min="6676" max="6690" width="10.42578125" style="17" customWidth="1"/>
    <col min="6691" max="6691" width="2.7109375" style="17" customWidth="1"/>
    <col min="6692" max="6692" width="30.85546875" style="17" customWidth="1"/>
    <col min="6693" max="6916" width="14.85546875" style="17"/>
    <col min="6917" max="6917" width="4.5703125" style="17" customWidth="1"/>
    <col min="6918" max="6919" width="4.7109375" style="17" customWidth="1"/>
    <col min="6920" max="6920" width="66.85546875" style="17" bestFit="1" customWidth="1"/>
    <col min="6921" max="6921" width="8.5703125" style="17" customWidth="1"/>
    <col min="6922" max="6931" width="10.28515625" style="17" customWidth="1"/>
    <col min="6932" max="6946" width="10.42578125" style="17" customWidth="1"/>
    <col min="6947" max="6947" width="2.7109375" style="17" customWidth="1"/>
    <col min="6948" max="6948" width="30.85546875" style="17" customWidth="1"/>
    <col min="6949" max="7172" width="14.85546875" style="17"/>
    <col min="7173" max="7173" width="4.5703125" style="17" customWidth="1"/>
    <col min="7174" max="7175" width="4.7109375" style="17" customWidth="1"/>
    <col min="7176" max="7176" width="66.85546875" style="17" bestFit="1" customWidth="1"/>
    <col min="7177" max="7177" width="8.5703125" style="17" customWidth="1"/>
    <col min="7178" max="7187" width="10.28515625" style="17" customWidth="1"/>
    <col min="7188" max="7202" width="10.42578125" style="17" customWidth="1"/>
    <col min="7203" max="7203" width="2.7109375" style="17" customWidth="1"/>
    <col min="7204" max="7204" width="30.85546875" style="17" customWidth="1"/>
    <col min="7205" max="7428" width="14.85546875" style="17"/>
    <col min="7429" max="7429" width="4.5703125" style="17" customWidth="1"/>
    <col min="7430" max="7431" width="4.7109375" style="17" customWidth="1"/>
    <col min="7432" max="7432" width="66.85546875" style="17" bestFit="1" customWidth="1"/>
    <col min="7433" max="7433" width="8.5703125" style="17" customWidth="1"/>
    <col min="7434" max="7443" width="10.28515625" style="17" customWidth="1"/>
    <col min="7444" max="7458" width="10.42578125" style="17" customWidth="1"/>
    <col min="7459" max="7459" width="2.7109375" style="17" customWidth="1"/>
    <col min="7460" max="7460" width="30.85546875" style="17" customWidth="1"/>
    <col min="7461" max="7684" width="14.85546875" style="17"/>
    <col min="7685" max="7685" width="4.5703125" style="17" customWidth="1"/>
    <col min="7686" max="7687" width="4.7109375" style="17" customWidth="1"/>
    <col min="7688" max="7688" width="66.85546875" style="17" bestFit="1" customWidth="1"/>
    <col min="7689" max="7689" width="8.5703125" style="17" customWidth="1"/>
    <col min="7690" max="7699" width="10.28515625" style="17" customWidth="1"/>
    <col min="7700" max="7714" width="10.42578125" style="17" customWidth="1"/>
    <col min="7715" max="7715" width="2.7109375" style="17" customWidth="1"/>
    <col min="7716" max="7716" width="30.85546875" style="17" customWidth="1"/>
    <col min="7717" max="7940" width="14.85546875" style="17"/>
    <col min="7941" max="7941" width="4.5703125" style="17" customWidth="1"/>
    <col min="7942" max="7943" width="4.7109375" style="17" customWidth="1"/>
    <col min="7944" max="7944" width="66.85546875" style="17" bestFit="1" customWidth="1"/>
    <col min="7945" max="7945" width="8.5703125" style="17" customWidth="1"/>
    <col min="7946" max="7955" width="10.28515625" style="17" customWidth="1"/>
    <col min="7956" max="7970" width="10.42578125" style="17" customWidth="1"/>
    <col min="7971" max="7971" width="2.7109375" style="17" customWidth="1"/>
    <col min="7972" max="7972" width="30.85546875" style="17" customWidth="1"/>
    <col min="7973" max="8196" width="14.85546875" style="17"/>
    <col min="8197" max="8197" width="4.5703125" style="17" customWidth="1"/>
    <col min="8198" max="8199" width="4.7109375" style="17" customWidth="1"/>
    <col min="8200" max="8200" width="66.85546875" style="17" bestFit="1" customWidth="1"/>
    <col min="8201" max="8201" width="8.5703125" style="17" customWidth="1"/>
    <col min="8202" max="8211" width="10.28515625" style="17" customWidth="1"/>
    <col min="8212" max="8226" width="10.42578125" style="17" customWidth="1"/>
    <col min="8227" max="8227" width="2.7109375" style="17" customWidth="1"/>
    <col min="8228" max="8228" width="30.85546875" style="17" customWidth="1"/>
    <col min="8229" max="8452" width="14.85546875" style="17"/>
    <col min="8453" max="8453" width="4.5703125" style="17" customWidth="1"/>
    <col min="8454" max="8455" width="4.7109375" style="17" customWidth="1"/>
    <col min="8456" max="8456" width="66.85546875" style="17" bestFit="1" customWidth="1"/>
    <col min="8457" max="8457" width="8.5703125" style="17" customWidth="1"/>
    <col min="8458" max="8467" width="10.28515625" style="17" customWidth="1"/>
    <col min="8468" max="8482" width="10.42578125" style="17" customWidth="1"/>
    <col min="8483" max="8483" width="2.7109375" style="17" customWidth="1"/>
    <col min="8484" max="8484" width="30.85546875" style="17" customWidth="1"/>
    <col min="8485" max="8708" width="14.85546875" style="17"/>
    <col min="8709" max="8709" width="4.5703125" style="17" customWidth="1"/>
    <col min="8710" max="8711" width="4.7109375" style="17" customWidth="1"/>
    <col min="8712" max="8712" width="66.85546875" style="17" bestFit="1" customWidth="1"/>
    <col min="8713" max="8713" width="8.5703125" style="17" customWidth="1"/>
    <col min="8714" max="8723" width="10.28515625" style="17" customWidth="1"/>
    <col min="8724" max="8738" width="10.42578125" style="17" customWidth="1"/>
    <col min="8739" max="8739" width="2.7109375" style="17" customWidth="1"/>
    <col min="8740" max="8740" width="30.85546875" style="17" customWidth="1"/>
    <col min="8741" max="8964" width="14.85546875" style="17"/>
    <col min="8965" max="8965" width="4.5703125" style="17" customWidth="1"/>
    <col min="8966" max="8967" width="4.7109375" style="17" customWidth="1"/>
    <col min="8968" max="8968" width="66.85546875" style="17" bestFit="1" customWidth="1"/>
    <col min="8969" max="8969" width="8.5703125" style="17" customWidth="1"/>
    <col min="8970" max="8979" width="10.28515625" style="17" customWidth="1"/>
    <col min="8980" max="8994" width="10.42578125" style="17" customWidth="1"/>
    <col min="8995" max="8995" width="2.7109375" style="17" customWidth="1"/>
    <col min="8996" max="8996" width="30.85546875" style="17" customWidth="1"/>
    <col min="8997" max="9220" width="14.85546875" style="17"/>
    <col min="9221" max="9221" width="4.5703125" style="17" customWidth="1"/>
    <col min="9222" max="9223" width="4.7109375" style="17" customWidth="1"/>
    <col min="9224" max="9224" width="66.85546875" style="17" bestFit="1" customWidth="1"/>
    <col min="9225" max="9225" width="8.5703125" style="17" customWidth="1"/>
    <col min="9226" max="9235" width="10.28515625" style="17" customWidth="1"/>
    <col min="9236" max="9250" width="10.42578125" style="17" customWidth="1"/>
    <col min="9251" max="9251" width="2.7109375" style="17" customWidth="1"/>
    <col min="9252" max="9252" width="30.85546875" style="17" customWidth="1"/>
    <col min="9253" max="9476" width="14.85546875" style="17"/>
    <col min="9477" max="9477" width="4.5703125" style="17" customWidth="1"/>
    <col min="9478" max="9479" width="4.7109375" style="17" customWidth="1"/>
    <col min="9480" max="9480" width="66.85546875" style="17" bestFit="1" customWidth="1"/>
    <col min="9481" max="9481" width="8.5703125" style="17" customWidth="1"/>
    <col min="9482" max="9491" width="10.28515625" style="17" customWidth="1"/>
    <col min="9492" max="9506" width="10.42578125" style="17" customWidth="1"/>
    <col min="9507" max="9507" width="2.7109375" style="17" customWidth="1"/>
    <col min="9508" max="9508" width="30.85546875" style="17" customWidth="1"/>
    <col min="9509" max="9732" width="14.85546875" style="17"/>
    <col min="9733" max="9733" width="4.5703125" style="17" customWidth="1"/>
    <col min="9734" max="9735" width="4.7109375" style="17" customWidth="1"/>
    <col min="9736" max="9736" width="66.85546875" style="17" bestFit="1" customWidth="1"/>
    <col min="9737" max="9737" width="8.5703125" style="17" customWidth="1"/>
    <col min="9738" max="9747" width="10.28515625" style="17" customWidth="1"/>
    <col min="9748" max="9762" width="10.42578125" style="17" customWidth="1"/>
    <col min="9763" max="9763" width="2.7109375" style="17" customWidth="1"/>
    <col min="9764" max="9764" width="30.85546875" style="17" customWidth="1"/>
    <col min="9765" max="9988" width="14.85546875" style="17"/>
    <col min="9989" max="9989" width="4.5703125" style="17" customWidth="1"/>
    <col min="9990" max="9991" width="4.7109375" style="17" customWidth="1"/>
    <col min="9992" max="9992" width="66.85546875" style="17" bestFit="1" customWidth="1"/>
    <col min="9993" max="9993" width="8.5703125" style="17" customWidth="1"/>
    <col min="9994" max="10003" width="10.28515625" style="17" customWidth="1"/>
    <col min="10004" max="10018" width="10.42578125" style="17" customWidth="1"/>
    <col min="10019" max="10019" width="2.7109375" style="17" customWidth="1"/>
    <col min="10020" max="10020" width="30.85546875" style="17" customWidth="1"/>
    <col min="10021" max="10244" width="14.85546875" style="17"/>
    <col min="10245" max="10245" width="4.5703125" style="17" customWidth="1"/>
    <col min="10246" max="10247" width="4.7109375" style="17" customWidth="1"/>
    <col min="10248" max="10248" width="66.85546875" style="17" bestFit="1" customWidth="1"/>
    <col min="10249" max="10249" width="8.5703125" style="17" customWidth="1"/>
    <col min="10250" max="10259" width="10.28515625" style="17" customWidth="1"/>
    <col min="10260" max="10274" width="10.42578125" style="17" customWidth="1"/>
    <col min="10275" max="10275" width="2.7109375" style="17" customWidth="1"/>
    <col min="10276" max="10276" width="30.85546875" style="17" customWidth="1"/>
    <col min="10277" max="10500" width="14.85546875" style="17"/>
    <col min="10501" max="10501" width="4.5703125" style="17" customWidth="1"/>
    <col min="10502" max="10503" width="4.7109375" style="17" customWidth="1"/>
    <col min="10504" max="10504" width="66.85546875" style="17" bestFit="1" customWidth="1"/>
    <col min="10505" max="10505" width="8.5703125" style="17" customWidth="1"/>
    <col min="10506" max="10515" width="10.28515625" style="17" customWidth="1"/>
    <col min="10516" max="10530" width="10.42578125" style="17" customWidth="1"/>
    <col min="10531" max="10531" width="2.7109375" style="17" customWidth="1"/>
    <col min="10532" max="10532" width="30.85546875" style="17" customWidth="1"/>
    <col min="10533" max="10756" width="14.85546875" style="17"/>
    <col min="10757" max="10757" width="4.5703125" style="17" customWidth="1"/>
    <col min="10758" max="10759" width="4.7109375" style="17" customWidth="1"/>
    <col min="10760" max="10760" width="66.85546875" style="17" bestFit="1" customWidth="1"/>
    <col min="10761" max="10761" width="8.5703125" style="17" customWidth="1"/>
    <col min="10762" max="10771" width="10.28515625" style="17" customWidth="1"/>
    <col min="10772" max="10786" width="10.42578125" style="17" customWidth="1"/>
    <col min="10787" max="10787" width="2.7109375" style="17" customWidth="1"/>
    <col min="10788" max="10788" width="30.85546875" style="17" customWidth="1"/>
    <col min="10789" max="11012" width="14.85546875" style="17"/>
    <col min="11013" max="11013" width="4.5703125" style="17" customWidth="1"/>
    <col min="11014" max="11015" width="4.7109375" style="17" customWidth="1"/>
    <col min="11016" max="11016" width="66.85546875" style="17" bestFit="1" customWidth="1"/>
    <col min="11017" max="11017" width="8.5703125" style="17" customWidth="1"/>
    <col min="11018" max="11027" width="10.28515625" style="17" customWidth="1"/>
    <col min="11028" max="11042" width="10.42578125" style="17" customWidth="1"/>
    <col min="11043" max="11043" width="2.7109375" style="17" customWidth="1"/>
    <col min="11044" max="11044" width="30.85546875" style="17" customWidth="1"/>
    <col min="11045" max="11268" width="14.85546875" style="17"/>
    <col min="11269" max="11269" width="4.5703125" style="17" customWidth="1"/>
    <col min="11270" max="11271" width="4.7109375" style="17" customWidth="1"/>
    <col min="11272" max="11272" width="66.85546875" style="17" bestFit="1" customWidth="1"/>
    <col min="11273" max="11273" width="8.5703125" style="17" customWidth="1"/>
    <col min="11274" max="11283" width="10.28515625" style="17" customWidth="1"/>
    <col min="11284" max="11298" width="10.42578125" style="17" customWidth="1"/>
    <col min="11299" max="11299" width="2.7109375" style="17" customWidth="1"/>
    <col min="11300" max="11300" width="30.85546875" style="17" customWidth="1"/>
    <col min="11301" max="11524" width="14.85546875" style="17"/>
    <col min="11525" max="11525" width="4.5703125" style="17" customWidth="1"/>
    <col min="11526" max="11527" width="4.7109375" style="17" customWidth="1"/>
    <col min="11528" max="11528" width="66.85546875" style="17" bestFit="1" customWidth="1"/>
    <col min="11529" max="11529" width="8.5703125" style="17" customWidth="1"/>
    <col min="11530" max="11539" width="10.28515625" style="17" customWidth="1"/>
    <col min="11540" max="11554" width="10.42578125" style="17" customWidth="1"/>
    <col min="11555" max="11555" width="2.7109375" style="17" customWidth="1"/>
    <col min="11556" max="11556" width="30.85546875" style="17" customWidth="1"/>
    <col min="11557" max="11780" width="14.85546875" style="17"/>
    <col min="11781" max="11781" width="4.5703125" style="17" customWidth="1"/>
    <col min="11782" max="11783" width="4.7109375" style="17" customWidth="1"/>
    <col min="11784" max="11784" width="66.85546875" style="17" bestFit="1" customWidth="1"/>
    <col min="11785" max="11785" width="8.5703125" style="17" customWidth="1"/>
    <col min="11786" max="11795" width="10.28515625" style="17" customWidth="1"/>
    <col min="11796" max="11810" width="10.42578125" style="17" customWidth="1"/>
    <col min="11811" max="11811" width="2.7109375" style="17" customWidth="1"/>
    <col min="11812" max="11812" width="30.85546875" style="17" customWidth="1"/>
    <col min="11813" max="12036" width="14.85546875" style="17"/>
    <col min="12037" max="12037" width="4.5703125" style="17" customWidth="1"/>
    <col min="12038" max="12039" width="4.7109375" style="17" customWidth="1"/>
    <col min="12040" max="12040" width="66.85546875" style="17" bestFit="1" customWidth="1"/>
    <col min="12041" max="12041" width="8.5703125" style="17" customWidth="1"/>
    <col min="12042" max="12051" width="10.28515625" style="17" customWidth="1"/>
    <col min="12052" max="12066" width="10.42578125" style="17" customWidth="1"/>
    <col min="12067" max="12067" width="2.7109375" style="17" customWidth="1"/>
    <col min="12068" max="12068" width="30.85546875" style="17" customWidth="1"/>
    <col min="12069" max="12292" width="14.85546875" style="17"/>
    <col min="12293" max="12293" width="4.5703125" style="17" customWidth="1"/>
    <col min="12294" max="12295" width="4.7109375" style="17" customWidth="1"/>
    <col min="12296" max="12296" width="66.85546875" style="17" bestFit="1" customWidth="1"/>
    <col min="12297" max="12297" width="8.5703125" style="17" customWidth="1"/>
    <col min="12298" max="12307" width="10.28515625" style="17" customWidth="1"/>
    <col min="12308" max="12322" width="10.42578125" style="17" customWidth="1"/>
    <col min="12323" max="12323" width="2.7109375" style="17" customWidth="1"/>
    <col min="12324" max="12324" width="30.85546875" style="17" customWidth="1"/>
    <col min="12325" max="12548" width="14.85546875" style="17"/>
    <col min="12549" max="12549" width="4.5703125" style="17" customWidth="1"/>
    <col min="12550" max="12551" width="4.7109375" style="17" customWidth="1"/>
    <col min="12552" max="12552" width="66.85546875" style="17" bestFit="1" customWidth="1"/>
    <col min="12553" max="12553" width="8.5703125" style="17" customWidth="1"/>
    <col min="12554" max="12563" width="10.28515625" style="17" customWidth="1"/>
    <col min="12564" max="12578" width="10.42578125" style="17" customWidth="1"/>
    <col min="12579" max="12579" width="2.7109375" style="17" customWidth="1"/>
    <col min="12580" max="12580" width="30.85546875" style="17" customWidth="1"/>
    <col min="12581" max="12804" width="14.85546875" style="17"/>
    <col min="12805" max="12805" width="4.5703125" style="17" customWidth="1"/>
    <col min="12806" max="12807" width="4.7109375" style="17" customWidth="1"/>
    <col min="12808" max="12808" width="66.85546875" style="17" bestFit="1" customWidth="1"/>
    <col min="12809" max="12809" width="8.5703125" style="17" customWidth="1"/>
    <col min="12810" max="12819" width="10.28515625" style="17" customWidth="1"/>
    <col min="12820" max="12834" width="10.42578125" style="17" customWidth="1"/>
    <col min="12835" max="12835" width="2.7109375" style="17" customWidth="1"/>
    <col min="12836" max="12836" width="30.85546875" style="17" customWidth="1"/>
    <col min="12837" max="13060" width="14.85546875" style="17"/>
    <col min="13061" max="13061" width="4.5703125" style="17" customWidth="1"/>
    <col min="13062" max="13063" width="4.7109375" style="17" customWidth="1"/>
    <col min="13064" max="13064" width="66.85546875" style="17" bestFit="1" customWidth="1"/>
    <col min="13065" max="13065" width="8.5703125" style="17" customWidth="1"/>
    <col min="13066" max="13075" width="10.28515625" style="17" customWidth="1"/>
    <col min="13076" max="13090" width="10.42578125" style="17" customWidth="1"/>
    <col min="13091" max="13091" width="2.7109375" style="17" customWidth="1"/>
    <col min="13092" max="13092" width="30.85546875" style="17" customWidth="1"/>
    <col min="13093" max="13316" width="14.85546875" style="17"/>
    <col min="13317" max="13317" width="4.5703125" style="17" customWidth="1"/>
    <col min="13318" max="13319" width="4.7109375" style="17" customWidth="1"/>
    <col min="13320" max="13320" width="66.85546875" style="17" bestFit="1" customWidth="1"/>
    <col min="13321" max="13321" width="8.5703125" style="17" customWidth="1"/>
    <col min="13322" max="13331" width="10.28515625" style="17" customWidth="1"/>
    <col min="13332" max="13346" width="10.42578125" style="17" customWidth="1"/>
    <col min="13347" max="13347" width="2.7109375" style="17" customWidth="1"/>
    <col min="13348" max="13348" width="30.85546875" style="17" customWidth="1"/>
    <col min="13349" max="13572" width="14.85546875" style="17"/>
    <col min="13573" max="13573" width="4.5703125" style="17" customWidth="1"/>
    <col min="13574" max="13575" width="4.7109375" style="17" customWidth="1"/>
    <col min="13576" max="13576" width="66.85546875" style="17" bestFit="1" customWidth="1"/>
    <col min="13577" max="13577" width="8.5703125" style="17" customWidth="1"/>
    <col min="13578" max="13587" width="10.28515625" style="17" customWidth="1"/>
    <col min="13588" max="13602" width="10.42578125" style="17" customWidth="1"/>
    <col min="13603" max="13603" width="2.7109375" style="17" customWidth="1"/>
    <col min="13604" max="13604" width="30.85546875" style="17" customWidth="1"/>
    <col min="13605" max="13828" width="14.85546875" style="17"/>
    <col min="13829" max="13829" width="4.5703125" style="17" customWidth="1"/>
    <col min="13830" max="13831" width="4.7109375" style="17" customWidth="1"/>
    <col min="13832" max="13832" width="66.85546875" style="17" bestFit="1" customWidth="1"/>
    <col min="13833" max="13833" width="8.5703125" style="17" customWidth="1"/>
    <col min="13834" max="13843" width="10.28515625" style="17" customWidth="1"/>
    <col min="13844" max="13858" width="10.42578125" style="17" customWidth="1"/>
    <col min="13859" max="13859" width="2.7109375" style="17" customWidth="1"/>
    <col min="13860" max="13860" width="30.85546875" style="17" customWidth="1"/>
    <col min="13861" max="14084" width="14.85546875" style="17"/>
    <col min="14085" max="14085" width="4.5703125" style="17" customWidth="1"/>
    <col min="14086" max="14087" width="4.7109375" style="17" customWidth="1"/>
    <col min="14088" max="14088" width="66.85546875" style="17" bestFit="1" customWidth="1"/>
    <col min="14089" max="14089" width="8.5703125" style="17" customWidth="1"/>
    <col min="14090" max="14099" width="10.28515625" style="17" customWidth="1"/>
    <col min="14100" max="14114" width="10.42578125" style="17" customWidth="1"/>
    <col min="14115" max="14115" width="2.7109375" style="17" customWidth="1"/>
    <col min="14116" max="14116" width="30.85546875" style="17" customWidth="1"/>
    <col min="14117" max="14340" width="14.85546875" style="17"/>
    <col min="14341" max="14341" width="4.5703125" style="17" customWidth="1"/>
    <col min="14342" max="14343" width="4.7109375" style="17" customWidth="1"/>
    <col min="14344" max="14344" width="66.85546875" style="17" bestFit="1" customWidth="1"/>
    <col min="14345" max="14345" width="8.5703125" style="17" customWidth="1"/>
    <col min="14346" max="14355" width="10.28515625" style="17" customWidth="1"/>
    <col min="14356" max="14370" width="10.42578125" style="17" customWidth="1"/>
    <col min="14371" max="14371" width="2.7109375" style="17" customWidth="1"/>
    <col min="14372" max="14372" width="30.85546875" style="17" customWidth="1"/>
    <col min="14373" max="14596" width="14.85546875" style="17"/>
    <col min="14597" max="14597" width="4.5703125" style="17" customWidth="1"/>
    <col min="14598" max="14599" width="4.7109375" style="17" customWidth="1"/>
    <col min="14600" max="14600" width="66.85546875" style="17" bestFit="1" customWidth="1"/>
    <col min="14601" max="14601" width="8.5703125" style="17" customWidth="1"/>
    <col min="14602" max="14611" width="10.28515625" style="17" customWidth="1"/>
    <col min="14612" max="14626" width="10.42578125" style="17" customWidth="1"/>
    <col min="14627" max="14627" width="2.7109375" style="17" customWidth="1"/>
    <col min="14628" max="14628" width="30.85546875" style="17" customWidth="1"/>
    <col min="14629" max="14852" width="14.85546875" style="17"/>
    <col min="14853" max="14853" width="4.5703125" style="17" customWidth="1"/>
    <col min="14854" max="14855" width="4.7109375" style="17" customWidth="1"/>
    <col min="14856" max="14856" width="66.85546875" style="17" bestFit="1" customWidth="1"/>
    <col min="14857" max="14857" width="8.5703125" style="17" customWidth="1"/>
    <col min="14858" max="14867" width="10.28515625" style="17" customWidth="1"/>
    <col min="14868" max="14882" width="10.42578125" style="17" customWidth="1"/>
    <col min="14883" max="14883" width="2.7109375" style="17" customWidth="1"/>
    <col min="14884" max="14884" width="30.85546875" style="17" customWidth="1"/>
    <col min="14885" max="15108" width="14.85546875" style="17"/>
    <col min="15109" max="15109" width="4.5703125" style="17" customWidth="1"/>
    <col min="15110" max="15111" width="4.7109375" style="17" customWidth="1"/>
    <col min="15112" max="15112" width="66.85546875" style="17" bestFit="1" customWidth="1"/>
    <col min="15113" max="15113" width="8.5703125" style="17" customWidth="1"/>
    <col min="15114" max="15123" width="10.28515625" style="17" customWidth="1"/>
    <col min="15124" max="15138" width="10.42578125" style="17" customWidth="1"/>
    <col min="15139" max="15139" width="2.7109375" style="17" customWidth="1"/>
    <col min="15140" max="15140" width="30.85546875" style="17" customWidth="1"/>
    <col min="15141" max="15364" width="14.85546875" style="17"/>
    <col min="15365" max="15365" width="4.5703125" style="17" customWidth="1"/>
    <col min="15366" max="15367" width="4.7109375" style="17" customWidth="1"/>
    <col min="15368" max="15368" width="66.85546875" style="17" bestFit="1" customWidth="1"/>
    <col min="15369" max="15369" width="8.5703125" style="17" customWidth="1"/>
    <col min="15370" max="15379" width="10.28515625" style="17" customWidth="1"/>
    <col min="15380" max="15394" width="10.42578125" style="17" customWidth="1"/>
    <col min="15395" max="15395" width="2.7109375" style="17" customWidth="1"/>
    <col min="15396" max="15396" width="30.85546875" style="17" customWidth="1"/>
    <col min="15397" max="15620" width="14.85546875" style="17"/>
    <col min="15621" max="15621" width="4.5703125" style="17" customWidth="1"/>
    <col min="15622" max="15623" width="4.7109375" style="17" customWidth="1"/>
    <col min="15624" max="15624" width="66.85546875" style="17" bestFit="1" customWidth="1"/>
    <col min="15625" max="15625" width="8.5703125" style="17" customWidth="1"/>
    <col min="15626" max="15635" width="10.28515625" style="17" customWidth="1"/>
    <col min="15636" max="15650" width="10.42578125" style="17" customWidth="1"/>
    <col min="15651" max="15651" width="2.7109375" style="17" customWidth="1"/>
    <col min="15652" max="15652" width="30.85546875" style="17" customWidth="1"/>
    <col min="15653" max="15876" width="14.85546875" style="17"/>
    <col min="15877" max="15877" width="4.5703125" style="17" customWidth="1"/>
    <col min="15878" max="15879" width="4.7109375" style="17" customWidth="1"/>
    <col min="15880" max="15880" width="66.85546875" style="17" bestFit="1" customWidth="1"/>
    <col min="15881" max="15881" width="8.5703125" style="17" customWidth="1"/>
    <col min="15882" max="15891" width="10.28515625" style="17" customWidth="1"/>
    <col min="15892" max="15906" width="10.42578125" style="17" customWidth="1"/>
    <col min="15907" max="15907" width="2.7109375" style="17" customWidth="1"/>
    <col min="15908" max="15908" width="30.85546875" style="17" customWidth="1"/>
    <col min="15909" max="16132" width="14.85546875" style="17"/>
    <col min="16133" max="16133" width="4.5703125" style="17" customWidth="1"/>
    <col min="16134" max="16135" width="4.7109375" style="17" customWidth="1"/>
    <col min="16136" max="16136" width="66.85546875" style="17" bestFit="1" customWidth="1"/>
    <col min="16137" max="16137" width="8.5703125" style="17" customWidth="1"/>
    <col min="16138" max="16147" width="10.28515625" style="17" customWidth="1"/>
    <col min="16148" max="16162" width="10.42578125" style="17" customWidth="1"/>
    <col min="16163" max="16163" width="2.7109375" style="17" customWidth="1"/>
    <col min="16164" max="16164" width="30.85546875" style="17" customWidth="1"/>
    <col min="16165" max="16384" width="14.85546875" style="17"/>
  </cols>
  <sheetData>
    <row r="1" spans="1:36">
      <c r="A1" s="43" t="s">
        <v>127</v>
      </c>
      <c r="B1" s="11"/>
      <c r="C1" s="93"/>
      <c r="D1" s="93" t="s">
        <v>13</v>
      </c>
      <c r="E1" s="93">
        <v>1990</v>
      </c>
      <c r="F1" s="93">
        <v>1991</v>
      </c>
      <c r="G1" s="93">
        <v>1992</v>
      </c>
      <c r="H1" s="93">
        <v>1993</v>
      </c>
      <c r="I1" s="93">
        <v>1994</v>
      </c>
      <c r="J1" s="93">
        <v>1995</v>
      </c>
      <c r="K1" s="93">
        <v>1996</v>
      </c>
      <c r="L1" s="93">
        <v>1997</v>
      </c>
      <c r="M1" s="93">
        <v>1998</v>
      </c>
      <c r="N1" s="93">
        <v>1999</v>
      </c>
      <c r="O1" s="93">
        <v>2000</v>
      </c>
      <c r="P1" s="93">
        <v>2001</v>
      </c>
      <c r="Q1" s="93">
        <v>2002</v>
      </c>
      <c r="R1" s="93">
        <v>2003</v>
      </c>
      <c r="S1" s="93">
        <v>2004</v>
      </c>
      <c r="T1" s="93">
        <v>2005</v>
      </c>
      <c r="U1" s="93">
        <v>2006</v>
      </c>
      <c r="V1" s="93">
        <v>2007</v>
      </c>
      <c r="W1" s="93">
        <v>2008</v>
      </c>
      <c r="X1" s="93">
        <v>2009</v>
      </c>
      <c r="Y1" s="93">
        <v>2010</v>
      </c>
      <c r="Z1" s="93">
        <v>2011</v>
      </c>
      <c r="AA1" s="93">
        <v>2012</v>
      </c>
      <c r="AB1" s="93">
        <v>2013</v>
      </c>
      <c r="AC1" s="93">
        <v>2014</v>
      </c>
      <c r="AD1" s="93">
        <v>2015</v>
      </c>
      <c r="AE1" s="93">
        <v>2016</v>
      </c>
      <c r="AF1" s="93">
        <v>2017</v>
      </c>
      <c r="AG1" s="93">
        <v>2018</v>
      </c>
      <c r="AH1" s="93">
        <v>2019</v>
      </c>
      <c r="AI1" s="93"/>
      <c r="AJ1" s="93" t="s">
        <v>14</v>
      </c>
    </row>
    <row r="2" spans="1:36">
      <c r="A2" s="93"/>
      <c r="B2" s="11"/>
      <c r="C2" s="93"/>
      <c r="D2" s="13" t="s">
        <v>15</v>
      </c>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36">
      <c r="A3" s="14"/>
      <c r="B3" s="15"/>
      <c r="C3" s="15" t="s">
        <v>88</v>
      </c>
      <c r="D3" s="14"/>
      <c r="E3" s="235">
        <v>2176.2071016675086</v>
      </c>
      <c r="F3" s="235">
        <v>2411.6111195924468</v>
      </c>
      <c r="G3" s="235">
        <v>2322.3434811914685</v>
      </c>
      <c r="H3" s="235">
        <v>2556.466845742485</v>
      </c>
      <c r="I3" s="235">
        <v>2858.7894175251504</v>
      </c>
      <c r="J3" s="235">
        <v>2839.8030533558276</v>
      </c>
      <c r="K3" s="235">
        <v>3255.4912505839948</v>
      </c>
      <c r="L3" s="235">
        <v>3242.6901781017755</v>
      </c>
      <c r="M3" s="235">
        <v>3514.263980579748</v>
      </c>
      <c r="N3" s="235">
        <v>3681.7936035823486</v>
      </c>
      <c r="O3" s="235">
        <v>3930.1906905488386</v>
      </c>
      <c r="P3" s="235">
        <v>4158.7074593191246</v>
      </c>
      <c r="Q3" s="235">
        <v>4280.1930747240558</v>
      </c>
      <c r="R3" s="235">
        <v>4608.462711348966</v>
      </c>
      <c r="S3" s="235">
        <v>4841.1364214423547</v>
      </c>
      <c r="T3" s="235">
        <v>5054.1720636746204</v>
      </c>
      <c r="U3" s="235">
        <v>5201.8262414496621</v>
      </c>
      <c r="V3" s="235">
        <v>5208.1928468214101</v>
      </c>
      <c r="W3" s="235">
        <v>5216.4061118325717</v>
      </c>
      <c r="X3" s="235">
        <v>5102.3533871829432</v>
      </c>
      <c r="Y3" s="236">
        <v>5413.0480019999995</v>
      </c>
      <c r="Z3" s="236">
        <v>5290.7271579999997</v>
      </c>
      <c r="AA3" s="236">
        <v>5194.6862749999991</v>
      </c>
      <c r="AB3" s="236">
        <v>5272.4752729999991</v>
      </c>
      <c r="AC3" s="236">
        <v>5368.0003581981709</v>
      </c>
      <c r="AD3" s="236">
        <v>5433.7868988353275</v>
      </c>
      <c r="AE3" s="236">
        <v>5435.6657951149991</v>
      </c>
      <c r="AF3" s="236">
        <v>5490.8738182637844</v>
      </c>
      <c r="AG3" s="236">
        <v>5239.193035151533</v>
      </c>
      <c r="AH3" s="236">
        <v>5218.1706786000004</v>
      </c>
      <c r="AI3" s="236"/>
      <c r="AJ3" s="15"/>
    </row>
    <row r="4" spans="1:36">
      <c r="A4" s="16">
        <v>1</v>
      </c>
      <c r="C4" s="234" t="s">
        <v>19</v>
      </c>
      <c r="D4" s="18" t="s">
        <v>15</v>
      </c>
      <c r="E4" s="233">
        <v>5.3682327982764804</v>
      </c>
      <c r="F4" s="233">
        <v>6.2604639892838989</v>
      </c>
      <c r="G4" s="233">
        <v>1.5421898641048657</v>
      </c>
      <c r="H4" s="233">
        <v>2.015700654542429</v>
      </c>
      <c r="I4" s="233">
        <v>0.20128553769055355</v>
      </c>
      <c r="J4" s="233">
        <v>0</v>
      </c>
      <c r="K4" s="233">
        <v>3.3501675450318902E-2</v>
      </c>
      <c r="L4" s="233">
        <v>0</v>
      </c>
      <c r="M4" s="233">
        <v>0</v>
      </c>
      <c r="N4" s="233">
        <v>0.77535647479560188</v>
      </c>
      <c r="O4" s="233">
        <v>0.41660859352775725</v>
      </c>
      <c r="P4" s="233">
        <v>0</v>
      </c>
      <c r="Q4" s="233">
        <v>0</v>
      </c>
      <c r="R4" s="233">
        <v>0</v>
      </c>
      <c r="S4" s="233">
        <v>0</v>
      </c>
      <c r="T4" s="233">
        <v>0</v>
      </c>
      <c r="U4" s="233">
        <v>0</v>
      </c>
      <c r="V4" s="233">
        <v>0</v>
      </c>
      <c r="W4" s="233">
        <v>0</v>
      </c>
      <c r="X4" s="233">
        <v>0</v>
      </c>
      <c r="Y4" s="237">
        <v>0</v>
      </c>
      <c r="Z4" s="237">
        <v>0</v>
      </c>
      <c r="AA4" s="237">
        <v>0</v>
      </c>
      <c r="AB4" s="237">
        <v>0</v>
      </c>
      <c r="AC4" s="237">
        <v>0</v>
      </c>
      <c r="AD4" s="237">
        <v>0</v>
      </c>
      <c r="AE4" s="237">
        <v>0</v>
      </c>
      <c r="AF4" s="237">
        <v>0</v>
      </c>
      <c r="AG4" s="237">
        <v>0</v>
      </c>
      <c r="AH4" s="237">
        <v>0</v>
      </c>
      <c r="AI4" s="237"/>
      <c r="AJ4" s="19"/>
    </row>
    <row r="5" spans="1:36">
      <c r="A5" s="16">
        <v>2</v>
      </c>
      <c r="C5" s="234" t="s">
        <v>17</v>
      </c>
      <c r="D5" s="18" t="s">
        <v>15</v>
      </c>
      <c r="E5" s="233">
        <v>853.79195039999934</v>
      </c>
      <c r="F5" s="233">
        <v>874.28840552300073</v>
      </c>
      <c r="G5" s="233">
        <v>641.74100999999928</v>
      </c>
      <c r="H5" s="233">
        <v>632.84904000000017</v>
      </c>
      <c r="I5" s="233">
        <v>731.03447999999958</v>
      </c>
      <c r="J5" s="233">
        <v>547.67203000000052</v>
      </c>
      <c r="K5" s="233">
        <v>799.08943999999974</v>
      </c>
      <c r="L5" s="233">
        <v>589.45984999999928</v>
      </c>
      <c r="M5" s="233">
        <v>680.05157999999949</v>
      </c>
      <c r="N5" s="233">
        <v>742.44652838299987</v>
      </c>
      <c r="O5" s="233">
        <v>746.63846479900019</v>
      </c>
      <c r="P5" s="233">
        <v>874.16643862300043</v>
      </c>
      <c r="Q5" s="233">
        <v>813.91714275599907</v>
      </c>
      <c r="R5" s="233">
        <v>947.60325911399991</v>
      </c>
      <c r="S5" s="233">
        <v>985.55515358100001</v>
      </c>
      <c r="T5" s="233">
        <v>960.86645411900042</v>
      </c>
      <c r="U5" s="233">
        <v>968.52636704000099</v>
      </c>
      <c r="V5" s="233">
        <v>958.24279616099932</v>
      </c>
      <c r="W5" s="233">
        <v>941.11834855200095</v>
      </c>
      <c r="X5" s="233">
        <v>936.56514911299985</v>
      </c>
      <c r="Y5" s="237">
        <v>1034.451145</v>
      </c>
      <c r="Z5" s="237">
        <v>974.305072</v>
      </c>
      <c r="AA5" s="237">
        <v>925.50126399999999</v>
      </c>
      <c r="AB5" s="237">
        <v>952.20925099999999</v>
      </c>
      <c r="AC5" s="237">
        <v>961.18375900000001</v>
      </c>
      <c r="AD5" s="237">
        <v>962.42571299999986</v>
      </c>
      <c r="AE5" s="237">
        <v>880.63958300000013</v>
      </c>
      <c r="AF5" s="237">
        <v>895.82695700000011</v>
      </c>
      <c r="AG5" s="237">
        <v>767.87847979999992</v>
      </c>
      <c r="AH5" s="237">
        <v>773.37731359999998</v>
      </c>
      <c r="AI5" s="237"/>
      <c r="AJ5" s="19"/>
    </row>
    <row r="6" spans="1:36">
      <c r="A6" s="16">
        <v>3</v>
      </c>
      <c r="C6" s="234" t="s">
        <v>18</v>
      </c>
      <c r="D6" s="18" t="s">
        <v>15</v>
      </c>
      <c r="E6" s="233">
        <v>90.534823749232928</v>
      </c>
      <c r="F6" s="233">
        <v>105.16626898016241</v>
      </c>
      <c r="G6" s="233">
        <v>114.6677269473644</v>
      </c>
      <c r="H6" s="233">
        <v>127.23753280794281</v>
      </c>
      <c r="I6" s="233">
        <v>137.91684754746041</v>
      </c>
      <c r="J6" s="233">
        <v>137.75809889582672</v>
      </c>
      <c r="K6" s="233">
        <v>140.50443926854473</v>
      </c>
      <c r="L6" s="233">
        <v>144.34042416177635</v>
      </c>
      <c r="M6" s="233">
        <v>149.74498265974853</v>
      </c>
      <c r="N6" s="233">
        <v>169.03940264455352</v>
      </c>
      <c r="O6" s="233">
        <v>179.6559003563107</v>
      </c>
      <c r="P6" s="233">
        <v>184.71692629612463</v>
      </c>
      <c r="Q6" s="233">
        <v>186.38067048805678</v>
      </c>
      <c r="R6" s="233">
        <v>222.97442029496597</v>
      </c>
      <c r="S6" s="233">
        <v>259.21421504135566</v>
      </c>
      <c r="T6" s="233">
        <v>301.95255701562058</v>
      </c>
      <c r="U6" s="233">
        <v>312.7798918896608</v>
      </c>
      <c r="V6" s="233">
        <v>318.35235148041141</v>
      </c>
      <c r="W6" s="233">
        <v>352.38702294057174</v>
      </c>
      <c r="X6" s="233">
        <v>365.66946414994351</v>
      </c>
      <c r="Y6" s="237">
        <v>428.27113900000001</v>
      </c>
      <c r="Z6" s="237">
        <v>376.981697</v>
      </c>
      <c r="AA6" s="237">
        <v>332.54629700000004</v>
      </c>
      <c r="AB6" s="237">
        <v>372.97428100000002</v>
      </c>
      <c r="AC6" s="237">
        <v>407.14631300000002</v>
      </c>
      <c r="AD6" s="237">
        <v>414.09205699999995</v>
      </c>
      <c r="AE6" s="237">
        <v>427.21952299999998</v>
      </c>
      <c r="AF6" s="237">
        <v>436.29398499999996</v>
      </c>
      <c r="AG6" s="237">
        <v>415.76729499999999</v>
      </c>
      <c r="AH6" s="237">
        <v>421.14818300000002</v>
      </c>
      <c r="AI6" s="237"/>
      <c r="AJ6" s="19"/>
    </row>
    <row r="7" spans="1:36">
      <c r="A7" s="16">
        <v>4</v>
      </c>
      <c r="C7" s="234" t="s">
        <v>192</v>
      </c>
      <c r="D7" s="18" t="s">
        <v>15</v>
      </c>
      <c r="E7" s="233">
        <v>0.52984799999999999</v>
      </c>
      <c r="F7" s="233">
        <v>0.67178700000000002</v>
      </c>
      <c r="G7" s="233">
        <v>0.86526899999999995</v>
      </c>
      <c r="H7" s="233">
        <v>1.0455749999999999</v>
      </c>
      <c r="I7" s="233">
        <v>1.2553110000000001</v>
      </c>
      <c r="J7" s="233">
        <v>1.473984</v>
      </c>
      <c r="K7" s="233">
        <v>1.6294770000000001</v>
      </c>
      <c r="L7" s="233">
        <v>1.782189</v>
      </c>
      <c r="M7" s="233">
        <v>1.8926190000000001</v>
      </c>
      <c r="N7" s="233">
        <v>1.975752</v>
      </c>
      <c r="O7" s="233">
        <v>2.086614</v>
      </c>
      <c r="P7" s="233">
        <v>2.189673</v>
      </c>
      <c r="Q7" s="233">
        <v>2.276748</v>
      </c>
      <c r="R7" s="233">
        <v>2.3741639999999999</v>
      </c>
      <c r="S7" s="233">
        <v>2.5028730000000001</v>
      </c>
      <c r="T7" s="233">
        <v>2.6326079999999998</v>
      </c>
      <c r="U7" s="233">
        <v>2.7648000000000001</v>
      </c>
      <c r="V7" s="233">
        <v>2.847906</v>
      </c>
      <c r="W7" s="233">
        <v>2.9572560000000001</v>
      </c>
      <c r="X7" s="233">
        <v>3.055914</v>
      </c>
      <c r="Y7" s="237">
        <v>3.0863159999999996</v>
      </c>
      <c r="Z7" s="237">
        <v>3.05667</v>
      </c>
      <c r="AA7" s="237">
        <v>3.0791339999999998</v>
      </c>
      <c r="AB7" s="237">
        <v>3.0460859999999998</v>
      </c>
      <c r="AC7" s="237">
        <v>3.0280770000000001</v>
      </c>
      <c r="AD7" s="237">
        <v>3.064851</v>
      </c>
      <c r="AE7" s="237">
        <v>3.0271859999999999</v>
      </c>
      <c r="AF7" s="237">
        <v>3.0541320000000001</v>
      </c>
      <c r="AG7" s="237">
        <v>2.8267379999999998</v>
      </c>
      <c r="AH7" s="237">
        <v>2.7285659999999998</v>
      </c>
      <c r="AI7" s="237"/>
      <c r="AJ7" s="19"/>
    </row>
    <row r="8" spans="1:36">
      <c r="A8" s="16">
        <v>5</v>
      </c>
      <c r="C8" s="234" t="s">
        <v>21</v>
      </c>
      <c r="D8" s="18" t="s">
        <v>15</v>
      </c>
      <c r="E8" s="233">
        <v>1225.9822467199999</v>
      </c>
      <c r="F8" s="233">
        <v>1425.2241940999997</v>
      </c>
      <c r="G8" s="233">
        <v>1563.52728538</v>
      </c>
      <c r="H8" s="233">
        <v>1793.3189972799998</v>
      </c>
      <c r="I8" s="233">
        <v>1988.3814934399998</v>
      </c>
      <c r="J8" s="233">
        <v>2152.8989404600002</v>
      </c>
      <c r="K8" s="233">
        <v>2314.2343926399999</v>
      </c>
      <c r="L8" s="233">
        <v>2507.1077149399998</v>
      </c>
      <c r="M8" s="233">
        <v>2682.5747989199999</v>
      </c>
      <c r="N8" s="233">
        <v>2767.5565640799996</v>
      </c>
      <c r="O8" s="233">
        <v>3001.3931028000002</v>
      </c>
      <c r="P8" s="233">
        <v>3097.6344213999996</v>
      </c>
      <c r="Q8" s="233">
        <v>3277.6185134799998</v>
      </c>
      <c r="R8" s="233">
        <v>3435.51086794</v>
      </c>
      <c r="S8" s="233">
        <v>3593.8641798199992</v>
      </c>
      <c r="T8" s="233">
        <v>3788.7204445399998</v>
      </c>
      <c r="U8" s="233">
        <v>3917.7551825199998</v>
      </c>
      <c r="V8" s="233">
        <v>3928.7497931799999</v>
      </c>
      <c r="W8" s="233">
        <v>3919.9434843399995</v>
      </c>
      <c r="X8" s="233">
        <v>3797.0628599199995</v>
      </c>
      <c r="Y8" s="237">
        <v>3947.2394019999992</v>
      </c>
      <c r="Z8" s="237">
        <v>3936.3837189999995</v>
      </c>
      <c r="AA8" s="237">
        <v>3933.5595799999992</v>
      </c>
      <c r="AB8" s="237">
        <v>3944.2456549999988</v>
      </c>
      <c r="AC8" s="237">
        <v>3996.6422091981713</v>
      </c>
      <c r="AD8" s="237">
        <v>4054.2042778353275</v>
      </c>
      <c r="AE8" s="237">
        <v>4124.779503114999</v>
      </c>
      <c r="AF8" s="237">
        <v>4155.6987442637846</v>
      </c>
      <c r="AG8" s="237">
        <v>4052.7205223515334</v>
      </c>
      <c r="AH8" s="237">
        <v>4019.8648710000002</v>
      </c>
      <c r="AI8" s="237"/>
      <c r="AJ8" s="19"/>
    </row>
    <row r="9" spans="1:36">
      <c r="A9" s="16">
        <v>6</v>
      </c>
      <c r="C9" s="234" t="s">
        <v>20</v>
      </c>
      <c r="D9" s="18" t="s">
        <v>15</v>
      </c>
      <c r="E9" s="233">
        <v>0</v>
      </c>
      <c r="F9" s="233">
        <v>0</v>
      </c>
      <c r="G9" s="233">
        <v>0</v>
      </c>
      <c r="H9" s="233">
        <v>0</v>
      </c>
      <c r="I9" s="233">
        <v>0</v>
      </c>
      <c r="J9" s="233">
        <v>0</v>
      </c>
      <c r="K9" s="233">
        <v>0</v>
      </c>
      <c r="L9" s="233">
        <v>0</v>
      </c>
      <c r="M9" s="233">
        <v>0</v>
      </c>
      <c r="N9" s="233">
        <v>0</v>
      </c>
      <c r="O9" s="233">
        <v>0</v>
      </c>
      <c r="P9" s="233">
        <v>0</v>
      </c>
      <c r="Q9" s="233">
        <v>0</v>
      </c>
      <c r="R9" s="233">
        <v>0</v>
      </c>
      <c r="S9" s="233">
        <v>0</v>
      </c>
      <c r="T9" s="233">
        <v>0</v>
      </c>
      <c r="U9" s="233">
        <v>0</v>
      </c>
      <c r="V9" s="233">
        <v>0</v>
      </c>
      <c r="W9" s="233">
        <v>0</v>
      </c>
      <c r="X9" s="233">
        <v>0</v>
      </c>
      <c r="Y9" s="237">
        <v>0</v>
      </c>
      <c r="Z9" s="237">
        <v>0</v>
      </c>
      <c r="AA9" s="237">
        <v>0</v>
      </c>
      <c r="AB9" s="237">
        <v>0</v>
      </c>
      <c r="AC9" s="237">
        <v>0</v>
      </c>
      <c r="AD9" s="237">
        <v>0</v>
      </c>
      <c r="AE9" s="237">
        <v>0</v>
      </c>
      <c r="AF9" s="237">
        <v>0</v>
      </c>
      <c r="AG9" s="237">
        <v>0</v>
      </c>
      <c r="AH9" s="237">
        <v>1.0517449999999999</v>
      </c>
      <c r="AI9" s="237"/>
      <c r="AJ9" s="19"/>
    </row>
    <row r="10" spans="1:36">
      <c r="A10" s="16">
        <v>7</v>
      </c>
      <c r="C10" s="234" t="s">
        <v>193</v>
      </c>
      <c r="D10" s="18" t="s">
        <v>15</v>
      </c>
      <c r="E10" s="233">
        <v>0</v>
      </c>
      <c r="F10" s="233">
        <v>0</v>
      </c>
      <c r="G10" s="233">
        <v>0</v>
      </c>
      <c r="H10" s="233">
        <v>0</v>
      </c>
      <c r="I10" s="233">
        <v>0</v>
      </c>
      <c r="J10" s="233">
        <v>0</v>
      </c>
      <c r="K10" s="233">
        <v>0</v>
      </c>
      <c r="L10" s="233">
        <v>0</v>
      </c>
      <c r="M10" s="233">
        <v>0</v>
      </c>
      <c r="N10" s="233">
        <v>0</v>
      </c>
      <c r="O10" s="233">
        <v>0</v>
      </c>
      <c r="P10" s="233">
        <v>0</v>
      </c>
      <c r="Q10" s="233">
        <v>0</v>
      </c>
      <c r="R10" s="233">
        <v>0</v>
      </c>
      <c r="S10" s="233">
        <v>0</v>
      </c>
      <c r="T10" s="233">
        <v>0</v>
      </c>
      <c r="U10" s="233">
        <v>0</v>
      </c>
      <c r="V10" s="233">
        <v>0</v>
      </c>
      <c r="W10" s="233">
        <v>0</v>
      </c>
      <c r="X10" s="233">
        <v>0</v>
      </c>
      <c r="Y10" s="237">
        <v>0</v>
      </c>
      <c r="Z10" s="237">
        <v>0</v>
      </c>
      <c r="AA10" s="237">
        <v>0</v>
      </c>
      <c r="AB10" s="237">
        <v>0</v>
      </c>
      <c r="AC10" s="237">
        <v>0</v>
      </c>
      <c r="AD10" s="237">
        <v>0</v>
      </c>
      <c r="AE10" s="237">
        <v>0</v>
      </c>
      <c r="AF10" s="237">
        <v>0</v>
      </c>
      <c r="AG10" s="237">
        <v>0</v>
      </c>
      <c r="AH10" s="237">
        <v>0</v>
      </c>
      <c r="AI10" s="237"/>
      <c r="AJ10" s="19"/>
    </row>
    <row r="11" spans="1:36">
      <c r="A11" s="14"/>
      <c r="B11" s="15"/>
      <c r="C11" s="15" t="s">
        <v>16</v>
      </c>
      <c r="D11" s="14"/>
      <c r="E11" s="38"/>
      <c r="F11" s="38"/>
      <c r="G11" s="38"/>
      <c r="H11" s="38"/>
      <c r="I11" s="38"/>
      <c r="J11" s="38"/>
      <c r="K11" s="38"/>
      <c r="L11" s="38"/>
      <c r="M11" s="38"/>
      <c r="N11" s="38"/>
      <c r="O11" s="38"/>
      <c r="P11" s="38"/>
      <c r="Q11" s="38"/>
      <c r="R11" s="38"/>
      <c r="S11" s="38"/>
      <c r="T11" s="38"/>
      <c r="U11" s="38"/>
      <c r="V11" s="38"/>
      <c r="W11" s="38"/>
      <c r="X11" s="38"/>
      <c r="Y11" s="236">
        <v>10.876242544009632</v>
      </c>
      <c r="Z11" s="236">
        <v>10.846330742554404</v>
      </c>
      <c r="AA11" s="236">
        <v>10.838549096291338</v>
      </c>
      <c r="AB11" s="236">
        <v>10.867993559042846</v>
      </c>
      <c r="AC11" s="236">
        <v>4.9893245762243614</v>
      </c>
      <c r="AD11" s="236">
        <v>5.0611838592616829</v>
      </c>
      <c r="AE11" s="236">
        <v>5.1492884949856501</v>
      </c>
      <c r="AF11" s="236">
        <v>5.1878874292076835</v>
      </c>
      <c r="AG11" s="236">
        <v>5.0593315699365675</v>
      </c>
      <c r="AH11" s="236">
        <v>0</v>
      </c>
      <c r="AI11" s="236"/>
      <c r="AJ11" s="236"/>
    </row>
    <row r="12" spans="1:36">
      <c r="A12" s="16">
        <v>1</v>
      </c>
      <c r="C12" s="17" t="s">
        <v>19</v>
      </c>
      <c r="D12" s="18" t="s">
        <v>15</v>
      </c>
      <c r="E12" s="39"/>
      <c r="F12" s="39"/>
      <c r="G12" s="39"/>
      <c r="H12" s="39"/>
      <c r="I12" s="39"/>
      <c r="J12" s="39"/>
      <c r="K12" s="39"/>
      <c r="L12" s="39"/>
      <c r="M12" s="39"/>
      <c r="N12" s="39"/>
      <c r="O12" s="39"/>
      <c r="P12" s="39"/>
      <c r="Q12" s="39"/>
      <c r="R12" s="39"/>
      <c r="S12" s="39"/>
      <c r="T12" s="39"/>
      <c r="U12" s="39"/>
      <c r="V12" s="39"/>
      <c r="W12" s="39"/>
      <c r="X12" s="39"/>
      <c r="Y12" s="237"/>
      <c r="Z12" s="237"/>
      <c r="AA12" s="237"/>
      <c r="AB12" s="237"/>
      <c r="AC12" s="237"/>
      <c r="AD12" s="237"/>
      <c r="AE12" s="237"/>
      <c r="AF12" s="237"/>
      <c r="AG12" s="237"/>
      <c r="AH12" s="237"/>
      <c r="AI12" s="237"/>
      <c r="AJ12" s="237"/>
    </row>
    <row r="13" spans="1:36">
      <c r="A13" s="16">
        <v>2</v>
      </c>
      <c r="C13" s="17" t="s">
        <v>17</v>
      </c>
      <c r="D13" s="18" t="s">
        <v>15</v>
      </c>
      <c r="E13" s="39"/>
      <c r="F13" s="39"/>
      <c r="G13" s="39"/>
      <c r="H13" s="39"/>
      <c r="I13" s="39"/>
      <c r="J13" s="39"/>
      <c r="K13" s="39"/>
      <c r="L13" s="39"/>
      <c r="M13" s="39"/>
      <c r="N13" s="39"/>
      <c r="O13" s="39"/>
      <c r="P13" s="39"/>
      <c r="Q13" s="39"/>
      <c r="R13" s="39"/>
      <c r="S13" s="39"/>
      <c r="T13" s="39"/>
      <c r="U13" s="39"/>
      <c r="V13" s="39"/>
      <c r="W13" s="39"/>
      <c r="X13" s="39"/>
      <c r="Y13" s="237"/>
      <c r="Z13" s="237"/>
      <c r="AA13" s="237"/>
      <c r="AB13" s="237"/>
      <c r="AC13" s="237"/>
      <c r="AD13" s="237"/>
      <c r="AE13" s="237"/>
      <c r="AF13" s="237"/>
      <c r="AG13" s="237"/>
      <c r="AH13" s="237"/>
      <c r="AI13" s="237"/>
      <c r="AJ13" s="237"/>
    </row>
    <row r="14" spans="1:36">
      <c r="A14" s="16">
        <v>3</v>
      </c>
      <c r="C14" s="17" t="s">
        <v>18</v>
      </c>
      <c r="D14" s="18" t="s">
        <v>15</v>
      </c>
      <c r="E14" s="39"/>
      <c r="F14" s="39"/>
      <c r="G14" s="39"/>
      <c r="H14" s="39"/>
      <c r="I14" s="39"/>
      <c r="J14" s="39"/>
      <c r="K14" s="39"/>
      <c r="L14" s="39"/>
      <c r="M14" s="39"/>
      <c r="N14" s="39"/>
      <c r="O14" s="39"/>
      <c r="P14" s="39"/>
      <c r="Q14" s="39"/>
      <c r="R14" s="39"/>
      <c r="S14" s="39"/>
      <c r="T14" s="39"/>
      <c r="U14" s="39"/>
      <c r="V14" s="39"/>
      <c r="W14" s="39"/>
      <c r="X14" s="39"/>
      <c r="Y14" s="237"/>
      <c r="Z14" s="237"/>
      <c r="AA14" s="237"/>
      <c r="AB14" s="237"/>
      <c r="AC14" s="237"/>
      <c r="AD14" s="237"/>
      <c r="AE14" s="237"/>
      <c r="AF14" s="237"/>
      <c r="AG14" s="237"/>
      <c r="AH14" s="237"/>
      <c r="AI14" s="237"/>
      <c r="AJ14" s="237"/>
    </row>
    <row r="15" spans="1:36">
      <c r="A15" s="16">
        <v>4</v>
      </c>
      <c r="C15" s="17" t="s">
        <v>192</v>
      </c>
      <c r="D15" s="18" t="s">
        <v>15</v>
      </c>
      <c r="E15" s="39"/>
      <c r="F15" s="39"/>
      <c r="G15" s="39"/>
      <c r="H15" s="39"/>
      <c r="I15" s="39"/>
      <c r="J15" s="39"/>
      <c r="K15" s="39"/>
      <c r="L15" s="39"/>
      <c r="M15" s="39"/>
      <c r="N15" s="39"/>
      <c r="O15" s="39"/>
      <c r="P15" s="39"/>
      <c r="Q15" s="39"/>
      <c r="R15" s="39"/>
      <c r="S15" s="39"/>
      <c r="T15" s="39"/>
      <c r="U15" s="39"/>
      <c r="V15" s="39"/>
      <c r="W15" s="39"/>
      <c r="X15" s="39"/>
      <c r="Y15" s="237"/>
      <c r="Z15" s="237"/>
      <c r="AA15" s="237"/>
      <c r="AB15" s="237"/>
      <c r="AC15" s="237"/>
      <c r="AD15" s="237"/>
      <c r="AE15" s="237"/>
      <c r="AF15" s="237"/>
      <c r="AG15" s="237"/>
      <c r="AH15" s="237"/>
      <c r="AI15" s="237"/>
      <c r="AJ15" s="237"/>
    </row>
    <row r="16" spans="1:36">
      <c r="A16" s="16">
        <v>5</v>
      </c>
      <c r="C16" s="17" t="s">
        <v>21</v>
      </c>
      <c r="D16" s="18" t="s">
        <v>15</v>
      </c>
      <c r="E16" s="39"/>
      <c r="F16" s="39"/>
      <c r="G16" s="39"/>
      <c r="H16" s="39"/>
      <c r="I16" s="39"/>
      <c r="J16" s="39"/>
      <c r="K16" s="39"/>
      <c r="L16" s="39"/>
      <c r="M16" s="39"/>
      <c r="N16" s="39"/>
      <c r="O16" s="39"/>
      <c r="P16" s="39"/>
      <c r="Q16" s="39"/>
      <c r="R16" s="39"/>
      <c r="S16" s="39"/>
      <c r="T16" s="39"/>
      <c r="U16" s="39"/>
      <c r="V16" s="39"/>
      <c r="W16" s="39"/>
      <c r="X16" s="39"/>
      <c r="Y16" s="237">
        <v>10.876242544009632</v>
      </c>
      <c r="Z16" s="237">
        <v>10.846330742554404</v>
      </c>
      <c r="AA16" s="237">
        <v>10.838549096291338</v>
      </c>
      <c r="AB16" s="237">
        <v>10.867993559042846</v>
      </c>
      <c r="AC16" s="237">
        <v>4.9893245762243614</v>
      </c>
      <c r="AD16" s="237">
        <v>5.0611838592616829</v>
      </c>
      <c r="AE16" s="237">
        <v>5.1492884949856501</v>
      </c>
      <c r="AF16" s="237">
        <v>5.1878874292076835</v>
      </c>
      <c r="AG16" s="237">
        <v>5.0593315699365675</v>
      </c>
      <c r="AH16" s="237">
        <v>0</v>
      </c>
      <c r="AI16" s="237"/>
      <c r="AJ16" s="237"/>
    </row>
    <row r="17" spans="1:36">
      <c r="A17" s="16">
        <v>6</v>
      </c>
      <c r="C17" s="17" t="s">
        <v>20</v>
      </c>
      <c r="D17" s="18" t="s">
        <v>15</v>
      </c>
      <c r="E17" s="39"/>
      <c r="F17" s="39"/>
      <c r="G17" s="39"/>
      <c r="H17" s="39"/>
      <c r="I17" s="39"/>
      <c r="J17" s="39"/>
      <c r="K17" s="39"/>
      <c r="L17" s="39"/>
      <c r="M17" s="39"/>
      <c r="N17" s="39"/>
      <c r="O17" s="39"/>
      <c r="P17" s="39"/>
      <c r="Q17" s="39"/>
      <c r="R17" s="39"/>
      <c r="S17" s="39"/>
      <c r="T17" s="39"/>
      <c r="U17" s="39"/>
      <c r="V17" s="39"/>
      <c r="W17" s="39"/>
      <c r="X17" s="39"/>
      <c r="AJ17" s="237"/>
    </row>
    <row r="18" spans="1:36">
      <c r="A18" s="16">
        <v>7</v>
      </c>
      <c r="C18" s="17" t="s">
        <v>22</v>
      </c>
      <c r="D18" s="18" t="s">
        <v>15</v>
      </c>
      <c r="E18" s="39"/>
      <c r="F18" s="39"/>
      <c r="G18" s="39"/>
      <c r="H18" s="39"/>
      <c r="I18" s="39"/>
      <c r="J18" s="39"/>
      <c r="K18" s="39"/>
      <c r="L18" s="39"/>
      <c r="M18" s="39"/>
      <c r="N18" s="39"/>
      <c r="O18" s="39"/>
      <c r="P18" s="39"/>
      <c r="Q18" s="39"/>
      <c r="R18" s="39"/>
      <c r="S18" s="39"/>
      <c r="T18" s="39"/>
      <c r="U18" s="39"/>
      <c r="V18" s="39"/>
      <c r="W18" s="39"/>
      <c r="X18" s="39"/>
      <c r="Y18" s="237"/>
      <c r="Z18" s="237"/>
      <c r="AA18" s="237"/>
      <c r="AB18" s="237"/>
      <c r="AC18" s="237"/>
      <c r="AD18" s="237"/>
      <c r="AE18" s="237"/>
      <c r="AF18" s="237"/>
      <c r="AG18" s="237"/>
      <c r="AH18" s="237"/>
      <c r="AI18" s="237"/>
      <c r="AJ18" s="237"/>
    </row>
    <row r="19" spans="1:36">
      <c r="A19" s="20"/>
      <c r="B19" s="15"/>
      <c r="C19" s="15" t="s">
        <v>23</v>
      </c>
      <c r="D19" s="21"/>
      <c r="E19" s="40"/>
      <c r="F19" s="40"/>
      <c r="G19" s="40"/>
      <c r="H19" s="40"/>
      <c r="I19" s="40"/>
      <c r="J19" s="40"/>
      <c r="K19" s="40"/>
      <c r="L19" s="40"/>
      <c r="M19" s="40"/>
      <c r="N19" s="40"/>
      <c r="O19" s="40"/>
      <c r="P19" s="40"/>
      <c r="Q19" s="40"/>
      <c r="R19" s="40"/>
      <c r="S19" s="40"/>
      <c r="T19" s="40"/>
      <c r="U19" s="40"/>
      <c r="V19" s="40"/>
      <c r="W19" s="40"/>
      <c r="X19" s="40"/>
      <c r="Y19" s="238">
        <v>788.3521611738596</v>
      </c>
      <c r="Z19" s="238">
        <v>786.18403801676607</v>
      </c>
      <c r="AA19" s="238">
        <v>785.61999417311745</v>
      </c>
      <c r="AB19" s="238">
        <v>787.75424281191226</v>
      </c>
      <c r="AC19" s="238">
        <v>1605.0273367515599</v>
      </c>
      <c r="AD19" s="238">
        <v>1628.1439153409506</v>
      </c>
      <c r="AE19" s="238">
        <v>1656.4864989253838</v>
      </c>
      <c r="AF19" s="238">
        <v>1668.9034791497334</v>
      </c>
      <c r="AG19" s="238">
        <v>1627.5480481134405</v>
      </c>
      <c r="AH19" s="238">
        <v>1627.8150470573796</v>
      </c>
      <c r="AI19" s="238"/>
      <c r="AJ19" s="238"/>
    </row>
    <row r="20" spans="1:36">
      <c r="A20" s="16">
        <v>8</v>
      </c>
      <c r="C20" s="17" t="s">
        <v>19</v>
      </c>
      <c r="D20" s="18" t="s">
        <v>15</v>
      </c>
      <c r="E20" s="39"/>
      <c r="F20" s="39"/>
      <c r="G20" s="39"/>
      <c r="H20" s="39"/>
      <c r="I20" s="39"/>
      <c r="J20" s="39"/>
      <c r="K20" s="39"/>
      <c r="L20" s="39"/>
      <c r="M20" s="39"/>
      <c r="N20" s="39"/>
      <c r="O20" s="39"/>
      <c r="P20" s="39"/>
      <c r="Q20" s="39"/>
      <c r="R20" s="39"/>
      <c r="S20" s="39"/>
      <c r="T20" s="39"/>
      <c r="U20" s="39"/>
      <c r="V20" s="39"/>
      <c r="W20" s="39"/>
      <c r="X20" s="39"/>
      <c r="Y20" s="237"/>
      <c r="Z20" s="237"/>
      <c r="AA20" s="237"/>
      <c r="AB20" s="237"/>
      <c r="AC20" s="237"/>
      <c r="AD20" s="237"/>
      <c r="AE20" s="237"/>
      <c r="AF20" s="237"/>
      <c r="AG20" s="237"/>
      <c r="AH20" s="237"/>
      <c r="AI20" s="237"/>
      <c r="AJ20" s="237"/>
    </row>
    <row r="21" spans="1:36">
      <c r="A21" s="16">
        <v>9</v>
      </c>
      <c r="C21" s="17" t="s">
        <v>17</v>
      </c>
      <c r="D21" s="18" t="s">
        <v>15</v>
      </c>
      <c r="E21" s="39"/>
      <c r="F21" s="39"/>
      <c r="G21" s="39"/>
      <c r="H21" s="39"/>
      <c r="I21" s="39"/>
      <c r="J21" s="39"/>
      <c r="K21" s="39"/>
      <c r="L21" s="39"/>
      <c r="M21" s="39"/>
      <c r="N21" s="39"/>
      <c r="O21" s="39"/>
      <c r="P21" s="39"/>
      <c r="Q21" s="39"/>
      <c r="R21" s="39"/>
      <c r="S21" s="39"/>
      <c r="T21" s="39"/>
      <c r="U21" s="39"/>
      <c r="V21" s="39"/>
      <c r="W21" s="39"/>
      <c r="X21" s="39"/>
      <c r="Y21" s="237"/>
      <c r="Z21" s="237"/>
      <c r="AA21" s="237"/>
      <c r="AB21" s="237"/>
      <c r="AC21" s="237"/>
      <c r="AD21" s="237"/>
      <c r="AE21" s="237"/>
      <c r="AF21" s="237"/>
      <c r="AG21" s="237"/>
      <c r="AH21" s="237"/>
      <c r="AI21" s="237"/>
      <c r="AJ21" s="237"/>
    </row>
    <row r="22" spans="1:36">
      <c r="A22" s="16">
        <v>10</v>
      </c>
      <c r="C22" s="17" t="s">
        <v>18</v>
      </c>
      <c r="D22" s="18" t="s">
        <v>15</v>
      </c>
      <c r="E22" s="39"/>
      <c r="F22" s="39"/>
      <c r="G22" s="39"/>
      <c r="H22" s="39"/>
      <c r="I22" s="39"/>
      <c r="J22" s="39"/>
      <c r="K22" s="39"/>
      <c r="L22" s="39"/>
      <c r="M22" s="39"/>
      <c r="N22" s="39"/>
      <c r="O22" s="39"/>
      <c r="P22" s="39"/>
      <c r="Q22" s="39"/>
      <c r="R22" s="39"/>
      <c r="S22" s="39"/>
      <c r="T22" s="39"/>
      <c r="U22" s="39"/>
      <c r="V22" s="39"/>
      <c r="W22" s="39"/>
      <c r="X22" s="39"/>
      <c r="Y22" s="237"/>
      <c r="Z22" s="237"/>
      <c r="AA22" s="237"/>
      <c r="AB22" s="237"/>
      <c r="AC22" s="237"/>
      <c r="AD22" s="237"/>
      <c r="AE22" s="237"/>
      <c r="AF22" s="237"/>
      <c r="AG22" s="237"/>
      <c r="AH22" s="237"/>
      <c r="AI22" s="237"/>
      <c r="AJ22" s="237"/>
    </row>
    <row r="23" spans="1:36">
      <c r="A23" s="16">
        <v>11</v>
      </c>
      <c r="C23" s="17" t="s">
        <v>192</v>
      </c>
      <c r="D23" s="18" t="s">
        <v>15</v>
      </c>
      <c r="E23" s="39"/>
      <c r="F23" s="39"/>
      <c r="G23" s="39"/>
      <c r="H23" s="39"/>
      <c r="I23" s="39"/>
      <c r="J23" s="39"/>
      <c r="K23" s="39"/>
      <c r="L23" s="39"/>
      <c r="M23" s="39"/>
      <c r="N23" s="39"/>
      <c r="O23" s="39"/>
      <c r="P23" s="39"/>
      <c r="Q23" s="39"/>
      <c r="R23" s="39"/>
      <c r="S23" s="39"/>
      <c r="T23" s="39"/>
      <c r="U23" s="39"/>
      <c r="V23" s="39"/>
      <c r="W23" s="39"/>
      <c r="X23" s="39"/>
      <c r="Y23" s="237"/>
      <c r="Z23" s="237"/>
      <c r="AA23" s="237"/>
      <c r="AB23" s="237"/>
      <c r="AC23" s="237"/>
      <c r="AD23" s="237"/>
      <c r="AE23" s="237"/>
      <c r="AF23" s="237"/>
      <c r="AG23" s="237"/>
      <c r="AH23" s="237"/>
      <c r="AI23" s="237"/>
      <c r="AJ23" s="237"/>
    </row>
    <row r="24" spans="1:36">
      <c r="A24" s="16">
        <v>12</v>
      </c>
      <c r="C24" s="17" t="s">
        <v>21</v>
      </c>
      <c r="D24" s="18" t="s">
        <v>15</v>
      </c>
      <c r="E24" s="39"/>
      <c r="F24" s="39"/>
      <c r="G24" s="39"/>
      <c r="H24" s="39"/>
      <c r="I24" s="39"/>
      <c r="J24" s="39"/>
      <c r="K24" s="39"/>
      <c r="L24" s="39"/>
      <c r="M24" s="39"/>
      <c r="N24" s="39"/>
      <c r="O24" s="39"/>
      <c r="P24" s="39"/>
      <c r="Q24" s="39"/>
      <c r="R24" s="39"/>
      <c r="S24" s="39"/>
      <c r="T24" s="39"/>
      <c r="U24" s="39"/>
      <c r="V24" s="39"/>
      <c r="W24" s="39"/>
      <c r="X24" s="39"/>
      <c r="Y24" s="237">
        <v>788.3521611738596</v>
      </c>
      <c r="Z24" s="237">
        <v>786.18403801676607</v>
      </c>
      <c r="AA24" s="237">
        <v>785.61999417311745</v>
      </c>
      <c r="AB24" s="237">
        <v>787.75424281191226</v>
      </c>
      <c r="AC24" s="237">
        <v>1605.0273367515599</v>
      </c>
      <c r="AD24" s="237">
        <v>1628.1439153409506</v>
      </c>
      <c r="AE24" s="237">
        <v>1656.4864989253838</v>
      </c>
      <c r="AF24" s="237">
        <v>1668.9034791497334</v>
      </c>
      <c r="AG24" s="237">
        <v>1627.5480481134405</v>
      </c>
      <c r="AH24" s="237">
        <v>1627.8150470573796</v>
      </c>
      <c r="AI24" s="237"/>
      <c r="AJ24" s="237"/>
    </row>
    <row r="25" spans="1:36">
      <c r="A25" s="16">
        <v>13</v>
      </c>
      <c r="C25" s="17" t="s">
        <v>20</v>
      </c>
      <c r="D25" s="18" t="s">
        <v>15</v>
      </c>
      <c r="E25" s="39"/>
      <c r="F25" s="39"/>
      <c r="G25" s="39"/>
      <c r="H25" s="39"/>
      <c r="I25" s="39"/>
      <c r="J25" s="39"/>
      <c r="K25" s="39"/>
      <c r="L25" s="39"/>
      <c r="M25" s="39"/>
      <c r="N25" s="39"/>
      <c r="O25" s="39"/>
      <c r="P25" s="39"/>
      <c r="Q25" s="39"/>
      <c r="R25" s="39"/>
      <c r="S25" s="39"/>
      <c r="T25" s="39"/>
      <c r="U25" s="39"/>
      <c r="V25" s="39"/>
      <c r="W25" s="39"/>
      <c r="X25" s="39"/>
      <c r="AJ25" s="237"/>
    </row>
    <row r="26" spans="1:36">
      <c r="A26" s="16">
        <v>14</v>
      </c>
      <c r="C26" s="17" t="s">
        <v>22</v>
      </c>
      <c r="D26" s="18" t="s">
        <v>15</v>
      </c>
      <c r="E26" s="39"/>
      <c r="F26" s="39"/>
      <c r="G26" s="39"/>
      <c r="H26" s="39"/>
      <c r="I26" s="39"/>
      <c r="J26" s="39"/>
      <c r="K26" s="39"/>
      <c r="L26" s="39"/>
      <c r="M26" s="39"/>
      <c r="N26" s="39"/>
      <c r="O26" s="39"/>
      <c r="P26" s="39"/>
      <c r="Q26" s="39"/>
      <c r="R26" s="39"/>
      <c r="S26" s="39"/>
      <c r="T26" s="39"/>
      <c r="U26" s="39"/>
      <c r="V26" s="39"/>
      <c r="W26" s="39"/>
      <c r="X26" s="39"/>
      <c r="Y26" s="237"/>
      <c r="Z26" s="237"/>
      <c r="AA26" s="237"/>
      <c r="AB26" s="237"/>
      <c r="AC26" s="237"/>
      <c r="AD26" s="237"/>
      <c r="AE26" s="237"/>
      <c r="AF26" s="237"/>
      <c r="AG26" s="237"/>
      <c r="AH26" s="237"/>
      <c r="AI26" s="237"/>
      <c r="AJ26" s="237"/>
    </row>
    <row r="27" spans="1:36">
      <c r="A27" s="20"/>
      <c r="B27" s="15"/>
      <c r="C27" s="15" t="s">
        <v>24</v>
      </c>
      <c r="D27" s="21"/>
      <c r="E27" s="40"/>
      <c r="F27" s="40"/>
      <c r="G27" s="40"/>
      <c r="H27" s="40"/>
      <c r="I27" s="40"/>
      <c r="J27" s="40"/>
      <c r="K27" s="40"/>
      <c r="L27" s="40"/>
      <c r="M27" s="40"/>
      <c r="N27" s="40"/>
      <c r="O27" s="40"/>
      <c r="P27" s="40"/>
      <c r="Q27" s="40"/>
      <c r="R27" s="40"/>
      <c r="S27" s="40"/>
      <c r="T27" s="40"/>
      <c r="U27" s="40"/>
      <c r="V27" s="40"/>
      <c r="W27" s="40"/>
      <c r="X27" s="40"/>
      <c r="Y27" s="238">
        <v>426.27853841844205</v>
      </c>
      <c r="Z27" s="238">
        <v>425.10618878076133</v>
      </c>
      <c r="AA27" s="238">
        <v>424.80119845141866</v>
      </c>
      <c r="AB27" s="238">
        <v>425.95523142700193</v>
      </c>
      <c r="AC27" s="238">
        <v>472.06686375045877</v>
      </c>
      <c r="AD27" s="238">
        <v>478.86585745322071</v>
      </c>
      <c r="AE27" s="238">
        <v>487.20191144864219</v>
      </c>
      <c r="AF27" s="238">
        <v>490.85396445580386</v>
      </c>
      <c r="AG27" s="238">
        <v>478.69060238630595</v>
      </c>
      <c r="AH27" s="238">
        <v>565.14790994133841</v>
      </c>
      <c r="AI27" s="238"/>
      <c r="AJ27" s="238"/>
    </row>
    <row r="28" spans="1:36">
      <c r="A28" s="16">
        <v>15</v>
      </c>
      <c r="C28" s="17" t="s">
        <v>21</v>
      </c>
      <c r="D28" s="18" t="s">
        <v>15</v>
      </c>
      <c r="E28" s="39"/>
      <c r="F28" s="39"/>
      <c r="G28" s="39"/>
      <c r="H28" s="39"/>
      <c r="I28" s="39"/>
      <c r="J28" s="39"/>
      <c r="K28" s="39"/>
      <c r="L28" s="39"/>
      <c r="M28" s="39"/>
      <c r="N28" s="39"/>
      <c r="O28" s="39"/>
      <c r="P28" s="39"/>
      <c r="Q28" s="39"/>
      <c r="R28" s="39"/>
      <c r="S28" s="39"/>
      <c r="T28" s="39"/>
      <c r="U28" s="39"/>
      <c r="V28" s="39"/>
      <c r="W28" s="39"/>
      <c r="X28" s="39"/>
      <c r="Y28" s="237">
        <v>426.27853841844205</v>
      </c>
      <c r="Z28" s="237">
        <v>425.10618878076133</v>
      </c>
      <c r="AA28" s="237">
        <v>424.80119845141866</v>
      </c>
      <c r="AB28" s="237">
        <v>425.95523142700193</v>
      </c>
      <c r="AC28" s="237">
        <v>472.06686375045877</v>
      </c>
      <c r="AD28" s="237">
        <v>478.86585745322071</v>
      </c>
      <c r="AE28" s="237">
        <v>487.20191144864219</v>
      </c>
      <c r="AF28" s="237">
        <v>490.85396445580386</v>
      </c>
      <c r="AG28" s="237">
        <v>478.69060238630595</v>
      </c>
      <c r="AH28" s="237">
        <v>565.14790994133841</v>
      </c>
      <c r="AI28" s="237"/>
      <c r="AJ28" s="237"/>
    </row>
    <row r="29" spans="1:36">
      <c r="A29" s="16">
        <v>16</v>
      </c>
      <c r="C29" s="17" t="s">
        <v>22</v>
      </c>
      <c r="D29" s="18" t="s">
        <v>15</v>
      </c>
      <c r="E29" s="39"/>
      <c r="F29" s="39"/>
      <c r="G29" s="39"/>
      <c r="H29" s="39"/>
      <c r="I29" s="39"/>
      <c r="J29" s="39"/>
      <c r="K29" s="39"/>
      <c r="L29" s="39"/>
      <c r="M29" s="39"/>
      <c r="N29" s="39"/>
      <c r="O29" s="39"/>
      <c r="P29" s="39"/>
      <c r="Q29" s="39"/>
      <c r="R29" s="39"/>
      <c r="S29" s="39"/>
      <c r="T29" s="39"/>
      <c r="U29" s="39"/>
      <c r="V29" s="39"/>
      <c r="W29" s="39"/>
      <c r="X29" s="39"/>
      <c r="Y29" s="237"/>
      <c r="Z29" s="237"/>
      <c r="AA29" s="237"/>
      <c r="AB29" s="237"/>
      <c r="AC29" s="237"/>
      <c r="AD29" s="237"/>
      <c r="AE29" s="237"/>
      <c r="AF29" s="237"/>
      <c r="AG29" s="237"/>
      <c r="AH29" s="237"/>
      <c r="AI29" s="237"/>
      <c r="AJ29" s="237"/>
    </row>
    <row r="30" spans="1:36">
      <c r="A30" s="20"/>
      <c r="B30" s="15"/>
      <c r="C30" s="15" t="s">
        <v>25</v>
      </c>
      <c r="D30" s="21"/>
      <c r="E30" s="40"/>
      <c r="F30" s="40"/>
      <c r="G30" s="40"/>
      <c r="H30" s="40"/>
      <c r="I30" s="40"/>
      <c r="J30" s="40"/>
      <c r="K30" s="40"/>
      <c r="L30" s="40"/>
      <c r="M30" s="40"/>
      <c r="N30" s="40"/>
      <c r="O30" s="40"/>
      <c r="P30" s="40"/>
      <c r="Q30" s="40"/>
      <c r="R30" s="40"/>
      <c r="S30" s="40"/>
      <c r="T30" s="40"/>
      <c r="U30" s="40"/>
      <c r="V30" s="40"/>
      <c r="W30" s="40"/>
      <c r="X30" s="40"/>
      <c r="Y30" s="238">
        <v>4187.5410598636881</v>
      </c>
      <c r="Z30" s="238">
        <v>4068.5906004599174</v>
      </c>
      <c r="AA30" s="238">
        <v>3973.426533279172</v>
      </c>
      <c r="AB30" s="238">
        <v>4047.897805202042</v>
      </c>
      <c r="AC30" s="238">
        <v>3285.9168331199285</v>
      </c>
      <c r="AD30" s="238">
        <v>3321.7159421818947</v>
      </c>
      <c r="AE30" s="238">
        <v>3286.8280962459876</v>
      </c>
      <c r="AF30" s="238">
        <v>3325.92848722904</v>
      </c>
      <c r="AG30" s="238">
        <v>3127.8950530818502</v>
      </c>
      <c r="AH30" s="238">
        <v>3025.2077216012822</v>
      </c>
      <c r="AI30" s="238"/>
      <c r="AJ30" s="238"/>
    </row>
    <row r="31" spans="1:36">
      <c r="A31" s="16">
        <v>17</v>
      </c>
      <c r="C31" s="17" t="s">
        <v>19</v>
      </c>
      <c r="D31" s="18" t="s">
        <v>15</v>
      </c>
      <c r="E31" s="39"/>
      <c r="F31" s="39"/>
      <c r="G31" s="39"/>
      <c r="H31" s="39"/>
      <c r="I31" s="39"/>
      <c r="J31" s="39"/>
      <c r="K31" s="39"/>
      <c r="L31" s="39"/>
      <c r="M31" s="39"/>
      <c r="N31" s="39"/>
      <c r="O31" s="39"/>
      <c r="P31" s="39"/>
      <c r="Q31" s="39"/>
      <c r="R31" s="39"/>
      <c r="S31" s="39"/>
      <c r="T31" s="39"/>
      <c r="U31" s="39"/>
      <c r="V31" s="39"/>
      <c r="W31" s="39"/>
      <c r="X31" s="39"/>
      <c r="Y31" s="237"/>
      <c r="Z31" s="237"/>
      <c r="AA31" s="237"/>
      <c r="AB31" s="237"/>
      <c r="AC31" s="237"/>
      <c r="AD31" s="237"/>
      <c r="AE31" s="237"/>
      <c r="AF31" s="237"/>
      <c r="AG31" s="237"/>
      <c r="AH31" s="237"/>
      <c r="AI31" s="237"/>
      <c r="AJ31" s="237"/>
    </row>
    <row r="32" spans="1:36">
      <c r="A32" s="16">
        <v>18</v>
      </c>
      <c r="C32" s="17" t="s">
        <v>17</v>
      </c>
      <c r="D32" s="18" t="s">
        <v>15</v>
      </c>
      <c r="E32" s="39"/>
      <c r="F32" s="39"/>
      <c r="G32" s="39"/>
      <c r="H32" s="39"/>
      <c r="I32" s="39"/>
      <c r="J32" s="39"/>
      <c r="K32" s="39"/>
      <c r="L32" s="39"/>
      <c r="M32" s="39"/>
      <c r="N32" s="39"/>
      <c r="O32" s="39"/>
      <c r="P32" s="39"/>
      <c r="Q32" s="39"/>
      <c r="R32" s="39"/>
      <c r="S32" s="39"/>
      <c r="T32" s="39"/>
      <c r="U32" s="39"/>
      <c r="V32" s="39"/>
      <c r="W32" s="39"/>
      <c r="X32" s="39"/>
      <c r="Y32" s="237">
        <v>1034.451145</v>
      </c>
      <c r="Z32" s="237">
        <v>974.305072</v>
      </c>
      <c r="AA32" s="237">
        <v>925.50126399999999</v>
      </c>
      <c r="AB32" s="237">
        <v>952.20925099999999</v>
      </c>
      <c r="AC32" s="237">
        <v>961.18375900000001</v>
      </c>
      <c r="AD32" s="237">
        <v>962.42571299999986</v>
      </c>
      <c r="AE32" s="237">
        <v>880.63958300000013</v>
      </c>
      <c r="AF32" s="237">
        <v>895.82695700000011</v>
      </c>
      <c r="AG32" s="237">
        <v>767.87847979999992</v>
      </c>
      <c r="AH32" s="237">
        <v>773.37731359999998</v>
      </c>
      <c r="AI32" s="237"/>
      <c r="AJ32" s="237"/>
    </row>
    <row r="33" spans="1:36">
      <c r="A33" s="16">
        <v>19</v>
      </c>
      <c r="C33" s="17" t="s">
        <v>18</v>
      </c>
      <c r="D33" s="18" t="s">
        <v>15</v>
      </c>
      <c r="E33" s="39"/>
      <c r="F33" s="39"/>
      <c r="G33" s="39"/>
      <c r="H33" s="39"/>
      <c r="I33" s="39"/>
      <c r="J33" s="39"/>
      <c r="K33" s="39"/>
      <c r="L33" s="39"/>
      <c r="M33" s="39"/>
      <c r="N33" s="39"/>
      <c r="O33" s="39"/>
      <c r="P33" s="39"/>
      <c r="Q33" s="39"/>
      <c r="R33" s="39"/>
      <c r="S33" s="39"/>
      <c r="T33" s="39"/>
      <c r="U33" s="39"/>
      <c r="V33" s="39"/>
      <c r="W33" s="39"/>
      <c r="X33" s="39"/>
      <c r="Y33" s="237">
        <v>428.27113900000001</v>
      </c>
      <c r="Z33" s="237">
        <v>376.981697</v>
      </c>
      <c r="AA33" s="237">
        <v>332.54629700000004</v>
      </c>
      <c r="AB33" s="237">
        <v>372.97428100000002</v>
      </c>
      <c r="AC33" s="237">
        <v>407.14631300000002</v>
      </c>
      <c r="AD33" s="237">
        <v>414.09205699999995</v>
      </c>
      <c r="AE33" s="237">
        <v>427.21952299999998</v>
      </c>
      <c r="AF33" s="237">
        <v>436.29398499999996</v>
      </c>
      <c r="AG33" s="237">
        <v>415.76729499999999</v>
      </c>
      <c r="AH33" s="237">
        <v>421.14818300000002</v>
      </c>
      <c r="AI33" s="237"/>
      <c r="AJ33" s="237"/>
    </row>
    <row r="34" spans="1:36">
      <c r="A34" s="16">
        <v>20</v>
      </c>
      <c r="C34" s="17" t="s">
        <v>192</v>
      </c>
      <c r="D34" s="18" t="s">
        <v>15</v>
      </c>
      <c r="E34" s="39"/>
      <c r="F34" s="39"/>
      <c r="G34" s="39"/>
      <c r="H34" s="39"/>
      <c r="I34" s="39"/>
      <c r="J34" s="39"/>
      <c r="K34" s="39"/>
      <c r="L34" s="39"/>
      <c r="M34" s="39"/>
      <c r="N34" s="39"/>
      <c r="O34" s="39"/>
      <c r="P34" s="39"/>
      <c r="Q34" s="39"/>
      <c r="R34" s="39"/>
      <c r="S34" s="39"/>
      <c r="T34" s="39"/>
      <c r="U34" s="39"/>
      <c r="V34" s="39"/>
      <c r="W34" s="39"/>
      <c r="X34" s="39"/>
      <c r="Y34" s="237">
        <v>3.0863159999999996</v>
      </c>
      <c r="Z34" s="237">
        <v>3.05667</v>
      </c>
      <c r="AA34" s="237">
        <v>3.0791339999999998</v>
      </c>
      <c r="AB34" s="237">
        <v>3.0460859999999998</v>
      </c>
      <c r="AC34" s="237">
        <v>3.0280770000000001</v>
      </c>
      <c r="AD34" s="237">
        <v>3.064851</v>
      </c>
      <c r="AE34" s="237">
        <v>3.0271859999999999</v>
      </c>
      <c r="AF34" s="237">
        <v>3.0541320000000001</v>
      </c>
      <c r="AG34" s="237">
        <v>2.8267379999999998</v>
      </c>
      <c r="AH34" s="237">
        <v>2.7285659999999998</v>
      </c>
      <c r="AI34" s="237"/>
      <c r="AJ34" s="237"/>
    </row>
    <row r="35" spans="1:36">
      <c r="A35" s="16">
        <v>21</v>
      </c>
      <c r="C35" s="17" t="s">
        <v>21</v>
      </c>
      <c r="D35" s="18" t="s">
        <v>15</v>
      </c>
      <c r="E35" s="39"/>
      <c r="F35" s="39"/>
      <c r="G35" s="39"/>
      <c r="H35" s="39"/>
      <c r="I35" s="39"/>
      <c r="J35" s="39"/>
      <c r="K35" s="39"/>
      <c r="L35" s="39"/>
      <c r="M35" s="39"/>
      <c r="N35" s="39"/>
      <c r="O35" s="39"/>
      <c r="P35" s="39"/>
      <c r="Q35" s="39"/>
      <c r="R35" s="39"/>
      <c r="S35" s="39"/>
      <c r="T35" s="39"/>
      <c r="U35" s="39"/>
      <c r="V35" s="39"/>
      <c r="W35" s="39"/>
      <c r="X35" s="39"/>
      <c r="Y35" s="237">
        <v>2721.7324598636878</v>
      </c>
      <c r="Z35" s="237">
        <v>2714.2471614599176</v>
      </c>
      <c r="AA35" s="237">
        <v>2712.299838279172</v>
      </c>
      <c r="AB35" s="237">
        <v>2719.6681872020417</v>
      </c>
      <c r="AC35" s="237">
        <v>1914.5586841199286</v>
      </c>
      <c r="AD35" s="237">
        <v>1942.1333211818946</v>
      </c>
      <c r="AE35" s="237">
        <v>1975.9418042459877</v>
      </c>
      <c r="AF35" s="237">
        <v>1990.75341322904</v>
      </c>
      <c r="AG35" s="237">
        <v>1941.4225402818506</v>
      </c>
      <c r="AH35" s="237">
        <v>1826.901914001282</v>
      </c>
      <c r="AI35" s="237"/>
      <c r="AJ35" s="237"/>
    </row>
    <row r="36" spans="1:36">
      <c r="A36" s="16">
        <v>22</v>
      </c>
      <c r="C36" s="17" t="s">
        <v>20</v>
      </c>
      <c r="D36" s="18" t="s">
        <v>15</v>
      </c>
      <c r="E36" s="39"/>
      <c r="F36" s="39"/>
      <c r="G36" s="39"/>
      <c r="H36" s="39"/>
      <c r="I36" s="39"/>
      <c r="J36" s="39"/>
      <c r="K36" s="39"/>
      <c r="L36" s="39"/>
      <c r="M36" s="39"/>
      <c r="N36" s="39"/>
      <c r="O36" s="39"/>
      <c r="P36" s="39"/>
      <c r="Q36" s="39"/>
      <c r="R36" s="39"/>
      <c r="S36" s="39"/>
      <c r="T36" s="39"/>
      <c r="U36" s="39"/>
      <c r="V36" s="39"/>
      <c r="W36" s="39"/>
      <c r="X36" s="39"/>
      <c r="Y36" s="242">
        <v>0</v>
      </c>
      <c r="Z36" s="242">
        <v>0</v>
      </c>
      <c r="AA36" s="242">
        <v>0</v>
      </c>
      <c r="AB36" s="242">
        <v>0</v>
      </c>
      <c r="AC36" s="242">
        <v>0</v>
      </c>
      <c r="AD36" s="242">
        <v>0</v>
      </c>
      <c r="AE36" s="242">
        <v>0</v>
      </c>
      <c r="AF36" s="242">
        <v>0</v>
      </c>
      <c r="AG36" s="242">
        <v>0</v>
      </c>
      <c r="AH36" s="242">
        <v>1.0517449999999999</v>
      </c>
      <c r="AI36" s="242"/>
      <c r="AJ36" s="237"/>
    </row>
    <row r="37" spans="1:36">
      <c r="A37" s="16">
        <v>23</v>
      </c>
      <c r="C37" s="17" t="s">
        <v>22</v>
      </c>
      <c r="D37" s="18" t="s">
        <v>15</v>
      </c>
      <c r="E37" s="39"/>
      <c r="F37" s="39"/>
      <c r="G37" s="39"/>
      <c r="H37" s="39"/>
      <c r="I37" s="39"/>
      <c r="J37" s="39"/>
      <c r="K37" s="39"/>
      <c r="L37" s="39"/>
      <c r="M37" s="39"/>
      <c r="N37" s="39"/>
      <c r="O37" s="39"/>
      <c r="P37" s="39"/>
      <c r="Q37" s="39"/>
      <c r="R37" s="39"/>
      <c r="S37" s="39"/>
      <c r="T37" s="39"/>
      <c r="U37" s="39"/>
      <c r="V37" s="39"/>
      <c r="W37" s="39"/>
      <c r="X37" s="39"/>
      <c r="Y37" s="237"/>
      <c r="Z37" s="237"/>
      <c r="AA37" s="237"/>
      <c r="AB37" s="237"/>
      <c r="AC37" s="237"/>
      <c r="AD37" s="237"/>
      <c r="AE37" s="237"/>
      <c r="AF37" s="237"/>
      <c r="AG37" s="237"/>
      <c r="AH37" s="237"/>
      <c r="AI37" s="237"/>
      <c r="AJ37" s="237"/>
    </row>
    <row r="38" spans="1:36">
      <c r="A38" s="20"/>
      <c r="B38" s="15"/>
      <c r="C38" s="15" t="s">
        <v>26</v>
      </c>
      <c r="D38" s="21"/>
      <c r="E38" s="40"/>
      <c r="F38" s="40"/>
      <c r="G38" s="40"/>
      <c r="H38" s="40"/>
      <c r="I38" s="40"/>
      <c r="J38" s="40"/>
      <c r="K38" s="40"/>
      <c r="L38" s="40"/>
      <c r="M38" s="40"/>
      <c r="N38" s="40"/>
      <c r="O38" s="40"/>
      <c r="P38" s="40"/>
      <c r="Q38" s="40"/>
      <c r="R38" s="40"/>
      <c r="S38" s="40"/>
      <c r="T38" s="40"/>
      <c r="U38" s="40"/>
      <c r="V38" s="40"/>
      <c r="W38" s="40"/>
      <c r="X38" s="40"/>
      <c r="Y38" s="238"/>
      <c r="Z38" s="238"/>
      <c r="AA38" s="238"/>
      <c r="AB38" s="238"/>
      <c r="AC38" s="238"/>
      <c r="AD38" s="238"/>
      <c r="AE38" s="238"/>
      <c r="AF38" s="238"/>
      <c r="AG38" s="238"/>
      <c r="AH38" s="238"/>
      <c r="AI38" s="238"/>
      <c r="AJ38" s="238"/>
    </row>
    <row r="39" spans="1:36">
      <c r="A39" s="16">
        <v>24</v>
      </c>
      <c r="C39" s="17" t="s">
        <v>19</v>
      </c>
      <c r="D39" s="18" t="s">
        <v>15</v>
      </c>
      <c r="E39" s="39"/>
      <c r="F39" s="39"/>
      <c r="G39" s="39"/>
      <c r="H39" s="39"/>
      <c r="I39" s="39"/>
      <c r="J39" s="39"/>
      <c r="K39" s="39"/>
      <c r="L39" s="39"/>
      <c r="M39" s="39"/>
      <c r="N39" s="39"/>
      <c r="O39" s="39"/>
      <c r="P39" s="39"/>
      <c r="Q39" s="39"/>
      <c r="R39" s="39"/>
      <c r="S39" s="39"/>
      <c r="T39" s="39"/>
      <c r="U39" s="39"/>
      <c r="V39" s="39"/>
      <c r="W39" s="39"/>
      <c r="X39" s="39"/>
      <c r="Y39" s="237"/>
      <c r="Z39" s="237"/>
      <c r="AA39" s="237"/>
      <c r="AB39" s="237"/>
      <c r="AC39" s="237"/>
      <c r="AD39" s="237"/>
      <c r="AE39" s="237"/>
      <c r="AF39" s="237"/>
      <c r="AG39" s="237"/>
      <c r="AH39" s="237"/>
      <c r="AI39" s="237"/>
      <c r="AJ39" s="237"/>
    </row>
    <row r="40" spans="1:36">
      <c r="A40" s="16">
        <v>25</v>
      </c>
      <c r="C40" s="17" t="s">
        <v>17</v>
      </c>
      <c r="D40" s="18" t="s">
        <v>15</v>
      </c>
      <c r="E40" s="39"/>
      <c r="F40" s="39"/>
      <c r="G40" s="39"/>
      <c r="H40" s="39"/>
      <c r="I40" s="39"/>
      <c r="J40" s="39"/>
      <c r="K40" s="39"/>
      <c r="L40" s="39"/>
      <c r="M40" s="39"/>
      <c r="N40" s="39"/>
      <c r="O40" s="39"/>
      <c r="P40" s="39"/>
      <c r="Q40" s="39"/>
      <c r="R40" s="39"/>
      <c r="S40" s="39"/>
      <c r="T40" s="39"/>
      <c r="U40" s="39"/>
      <c r="V40" s="39"/>
      <c r="W40" s="39"/>
      <c r="X40" s="39"/>
      <c r="Y40" s="237"/>
      <c r="Z40" s="237"/>
      <c r="AA40" s="237"/>
      <c r="AB40" s="237"/>
      <c r="AC40" s="237"/>
      <c r="AD40" s="237"/>
      <c r="AE40" s="237"/>
      <c r="AF40" s="237"/>
      <c r="AG40" s="237"/>
      <c r="AH40" s="237"/>
      <c r="AI40" s="237"/>
      <c r="AJ40" s="237"/>
    </row>
    <row r="41" spans="1:36">
      <c r="A41" s="16">
        <v>26</v>
      </c>
      <c r="C41" s="17" t="s">
        <v>18</v>
      </c>
      <c r="D41" s="18" t="s">
        <v>15</v>
      </c>
      <c r="E41" s="39"/>
      <c r="F41" s="39"/>
      <c r="G41" s="39"/>
      <c r="H41" s="39"/>
      <c r="I41" s="39"/>
      <c r="J41" s="39"/>
      <c r="K41" s="39"/>
      <c r="L41" s="39"/>
      <c r="M41" s="39"/>
      <c r="N41" s="39"/>
      <c r="O41" s="39"/>
      <c r="P41" s="39"/>
      <c r="Q41" s="39"/>
      <c r="R41" s="39"/>
      <c r="S41" s="39"/>
      <c r="T41" s="39"/>
      <c r="U41" s="39"/>
      <c r="V41" s="39"/>
      <c r="W41" s="39"/>
      <c r="X41" s="39"/>
      <c r="Y41" s="237"/>
      <c r="Z41" s="237"/>
      <c r="AA41" s="237"/>
      <c r="AB41" s="237"/>
      <c r="AC41" s="237"/>
      <c r="AD41" s="237"/>
      <c r="AE41" s="237"/>
      <c r="AF41" s="237"/>
      <c r="AG41" s="237"/>
      <c r="AH41" s="237"/>
      <c r="AI41" s="237"/>
      <c r="AJ41" s="237"/>
    </row>
    <row r="42" spans="1:36">
      <c r="A42" s="16">
        <v>27</v>
      </c>
      <c r="C42" s="17" t="s">
        <v>192</v>
      </c>
      <c r="D42" s="18" t="s">
        <v>15</v>
      </c>
      <c r="E42" s="39"/>
      <c r="F42" s="39"/>
      <c r="G42" s="39"/>
      <c r="H42" s="39"/>
      <c r="I42" s="39"/>
      <c r="J42" s="39"/>
      <c r="K42" s="39"/>
      <c r="L42" s="39"/>
      <c r="M42" s="39"/>
      <c r="N42" s="39"/>
      <c r="O42" s="39"/>
      <c r="P42" s="39"/>
      <c r="Q42" s="39"/>
      <c r="R42" s="39"/>
      <c r="S42" s="39"/>
      <c r="T42" s="39"/>
      <c r="U42" s="39"/>
      <c r="V42" s="39"/>
      <c r="W42" s="39"/>
      <c r="X42" s="39"/>
      <c r="Y42" s="237"/>
      <c r="Z42" s="237"/>
      <c r="AA42" s="237"/>
      <c r="AB42" s="237"/>
      <c r="AC42" s="237"/>
      <c r="AD42" s="237"/>
      <c r="AE42" s="237"/>
      <c r="AF42" s="237"/>
      <c r="AG42" s="237"/>
      <c r="AH42" s="237"/>
      <c r="AI42" s="237"/>
      <c r="AJ42" s="237"/>
    </row>
    <row r="43" spans="1:36">
      <c r="A43" s="16">
        <v>28</v>
      </c>
      <c r="C43" s="17" t="s">
        <v>21</v>
      </c>
      <c r="D43" s="18" t="s">
        <v>15</v>
      </c>
      <c r="E43" s="39"/>
      <c r="F43" s="39"/>
      <c r="G43" s="39"/>
      <c r="H43" s="39"/>
      <c r="I43" s="39"/>
      <c r="J43" s="39"/>
      <c r="K43" s="39"/>
      <c r="L43" s="39"/>
      <c r="M43" s="39"/>
      <c r="N43" s="39"/>
      <c r="O43" s="39"/>
      <c r="P43" s="39"/>
      <c r="Q43" s="39"/>
      <c r="R43" s="39"/>
      <c r="S43" s="39"/>
      <c r="T43" s="39"/>
      <c r="U43" s="39"/>
      <c r="V43" s="39"/>
      <c r="W43" s="39"/>
      <c r="X43" s="39"/>
      <c r="Y43" s="237"/>
      <c r="Z43" s="237"/>
      <c r="AA43" s="237"/>
      <c r="AB43" s="237"/>
      <c r="AC43" s="237"/>
      <c r="AD43" s="237"/>
      <c r="AE43" s="237"/>
      <c r="AF43" s="237"/>
      <c r="AG43" s="237"/>
      <c r="AH43" s="237"/>
      <c r="AI43" s="237"/>
      <c r="AJ43" s="237"/>
    </row>
    <row r="44" spans="1:36">
      <c r="A44" s="16">
        <v>29</v>
      </c>
      <c r="C44" s="17" t="s">
        <v>20</v>
      </c>
      <c r="D44" s="18" t="s">
        <v>15</v>
      </c>
      <c r="E44" s="39"/>
      <c r="F44" s="39"/>
      <c r="G44" s="39"/>
      <c r="H44" s="39"/>
      <c r="I44" s="39"/>
      <c r="J44" s="39"/>
      <c r="K44" s="39"/>
      <c r="L44" s="39"/>
      <c r="M44" s="39"/>
      <c r="N44" s="39"/>
      <c r="O44" s="39"/>
      <c r="P44" s="39"/>
      <c r="Q44" s="39"/>
      <c r="R44" s="39"/>
      <c r="S44" s="39"/>
      <c r="T44" s="39"/>
      <c r="U44" s="39"/>
      <c r="V44" s="39"/>
      <c r="W44" s="39"/>
      <c r="X44" s="39"/>
      <c r="Y44" s="237"/>
      <c r="Z44" s="237"/>
      <c r="AA44" s="237"/>
      <c r="AB44" s="237"/>
      <c r="AC44" s="237"/>
      <c r="AD44" s="237"/>
      <c r="AE44" s="237"/>
      <c r="AF44" s="237"/>
      <c r="AG44" s="237"/>
      <c r="AH44" s="237"/>
      <c r="AI44" s="237"/>
      <c r="AJ44" s="237"/>
    </row>
    <row r="45" spans="1:36">
      <c r="A45" s="16">
        <v>30</v>
      </c>
      <c r="C45" s="17" t="s">
        <v>22</v>
      </c>
      <c r="D45" s="18" t="s">
        <v>15</v>
      </c>
      <c r="E45" s="39"/>
      <c r="F45" s="39"/>
      <c r="G45" s="39"/>
      <c r="H45" s="39"/>
      <c r="I45" s="39"/>
      <c r="J45" s="39"/>
      <c r="K45" s="39"/>
      <c r="L45" s="39"/>
      <c r="M45" s="39"/>
      <c r="N45" s="39"/>
      <c r="O45" s="39"/>
      <c r="P45" s="39"/>
      <c r="Q45" s="39"/>
      <c r="R45" s="39"/>
      <c r="S45" s="39"/>
      <c r="T45" s="39"/>
      <c r="U45" s="39"/>
      <c r="V45" s="39"/>
      <c r="W45" s="39"/>
      <c r="X45" s="39"/>
      <c r="Y45" s="237"/>
      <c r="Z45" s="237"/>
      <c r="AA45" s="237"/>
      <c r="AB45" s="237"/>
      <c r="AC45" s="237"/>
      <c r="AD45" s="237"/>
      <c r="AE45" s="237"/>
      <c r="AF45" s="237"/>
      <c r="AG45" s="237"/>
      <c r="AH45" s="237"/>
      <c r="AI45" s="237"/>
      <c r="AJ45" s="237"/>
    </row>
    <row r="46" spans="1:36">
      <c r="A46" s="20"/>
      <c r="B46" s="20"/>
      <c r="C46" s="20"/>
      <c r="D46" s="23"/>
      <c r="E46" s="41"/>
      <c r="F46" s="41"/>
      <c r="G46" s="41"/>
      <c r="H46" s="41"/>
      <c r="I46" s="41"/>
      <c r="J46" s="41"/>
      <c r="K46" s="41"/>
      <c r="L46" s="41"/>
      <c r="M46" s="41"/>
      <c r="N46" s="41"/>
      <c r="O46" s="41"/>
      <c r="P46" s="41"/>
      <c r="Q46" s="41"/>
      <c r="R46" s="41"/>
      <c r="S46" s="41"/>
      <c r="T46" s="41"/>
      <c r="U46" s="41"/>
      <c r="V46" s="41"/>
      <c r="W46" s="41"/>
      <c r="X46" s="41"/>
      <c r="Y46" s="239"/>
      <c r="Z46" s="239"/>
      <c r="AA46" s="239"/>
      <c r="AB46" s="239"/>
      <c r="AC46" s="239"/>
      <c r="AD46" s="239"/>
      <c r="AE46" s="239"/>
      <c r="AF46" s="239"/>
      <c r="AG46" s="239"/>
      <c r="AH46" s="239"/>
      <c r="AI46" s="239"/>
      <c r="AJ46" s="239"/>
    </row>
    <row r="47" spans="1:36">
      <c r="C47" s="247" t="s">
        <v>501</v>
      </c>
      <c r="X47" s="17">
        <v>2009</v>
      </c>
      <c r="Y47" s="250">
        <f t="shared" ref="Y47:AH47" si="0">X47+1</f>
        <v>2010</v>
      </c>
      <c r="Z47" s="250">
        <f t="shared" si="0"/>
        <v>2011</v>
      </c>
      <c r="AA47" s="250">
        <f t="shared" si="0"/>
        <v>2012</v>
      </c>
      <c r="AB47" s="250">
        <f t="shared" si="0"/>
        <v>2013</v>
      </c>
      <c r="AC47" s="250">
        <f t="shared" si="0"/>
        <v>2014</v>
      </c>
      <c r="AD47" s="250">
        <f t="shared" si="0"/>
        <v>2015</v>
      </c>
      <c r="AE47" s="250">
        <f t="shared" si="0"/>
        <v>2016</v>
      </c>
      <c r="AF47" s="250">
        <f t="shared" si="0"/>
        <v>2017</v>
      </c>
      <c r="AG47" s="250">
        <f t="shared" si="0"/>
        <v>2018</v>
      </c>
      <c r="AH47" s="250">
        <f t="shared" si="0"/>
        <v>2019</v>
      </c>
      <c r="AI47" s="318"/>
      <c r="AJ47" s="240"/>
    </row>
    <row r="48" spans="1:36">
      <c r="C48" s="248" t="s">
        <v>88</v>
      </c>
      <c r="D48" s="246"/>
      <c r="E48" s="245"/>
      <c r="F48" s="245"/>
      <c r="G48" s="245"/>
      <c r="H48" s="245"/>
      <c r="I48" s="245"/>
      <c r="J48" s="245"/>
      <c r="K48" s="245"/>
      <c r="L48" s="245"/>
      <c r="M48" s="245"/>
      <c r="N48" s="245"/>
      <c r="O48" s="245"/>
      <c r="P48" s="245"/>
      <c r="Q48" s="245"/>
      <c r="R48" s="245"/>
      <c r="S48" s="245"/>
      <c r="T48" s="245"/>
      <c r="U48" s="245"/>
      <c r="V48" s="245"/>
      <c r="W48" s="245"/>
      <c r="X48" s="245"/>
      <c r="Y48" s="254">
        <f>[1]Page7!$F$91/1000</f>
        <v>5413.0480020000005</v>
      </c>
      <c r="Z48" s="254">
        <f>[2]Page7!$F$91/1000</f>
        <v>5290.7271579999997</v>
      </c>
      <c r="AA48" s="254">
        <f>[3]Page7!$F$91/1000</f>
        <v>5194.686275</v>
      </c>
      <c r="AB48" s="254">
        <f>[4]Page7!$F$91/1000</f>
        <v>5272.475273</v>
      </c>
      <c r="AC48" s="254">
        <f>[5]Page7!$F$91/1000</f>
        <v>5367.6165639999999</v>
      </c>
      <c r="AD48" s="254">
        <f>[6]Page7!$F$91/1000</f>
        <v>5433.3975769999997</v>
      </c>
      <c r="AE48" s="254">
        <f>[7]Page7!$F$91/1000</f>
        <v>5435.2696960000003</v>
      </c>
      <c r="AF48" s="254">
        <f>[8]Page7!$F$91/1000</f>
        <v>5490.4747500000003</v>
      </c>
      <c r="AG48" s="254">
        <f>[9]Page7!$F$91/1000</f>
        <v>5239.8205197999996</v>
      </c>
      <c r="AH48" s="254">
        <f>[10]Page7!$F$91/1000</f>
        <v>5218.1706786000004</v>
      </c>
      <c r="AI48" s="319"/>
    </row>
    <row r="49" spans="3:35">
      <c r="C49" s="249" t="s">
        <v>19</v>
      </c>
      <c r="Y49" s="255">
        <f>[1]Page1!$D$91/1000</f>
        <v>0</v>
      </c>
      <c r="Z49" s="255">
        <f>[2]Page1!$D$91/1000</f>
        <v>0</v>
      </c>
      <c r="AA49" s="255">
        <f>[3]Page1!$D$91/1000</f>
        <v>0</v>
      </c>
      <c r="AB49" s="255">
        <f>[4]Page1!$D$91/1000</f>
        <v>0</v>
      </c>
      <c r="AC49" s="255">
        <f>[5]Page1!$D$91/1000</f>
        <v>0</v>
      </c>
      <c r="AD49" s="255">
        <f>[6]Page1!$D$91/1000</f>
        <v>0</v>
      </c>
      <c r="AE49" s="255">
        <f>[7]Page1!$D$91/1000</f>
        <v>0</v>
      </c>
      <c r="AF49" s="255">
        <f>[8]Page1!$D$91/1000</f>
        <v>0</v>
      </c>
      <c r="AG49" s="255">
        <f>[9]Page1!$D$91/1000</f>
        <v>0</v>
      </c>
      <c r="AH49" s="255">
        <f>[10]Page1!$D$91/1000</f>
        <v>0</v>
      </c>
      <c r="AI49" s="320"/>
    </row>
    <row r="50" spans="3:35">
      <c r="C50" s="249" t="s">
        <v>17</v>
      </c>
      <c r="Y50" s="255">
        <f>[1]Page2!$G$91/1000</f>
        <v>1034.451145</v>
      </c>
      <c r="Z50" s="255">
        <f>[2]Page2!$G$91/1000</f>
        <v>974.305072</v>
      </c>
      <c r="AA50" s="255">
        <f>[3]Page2!$G$91/1000</f>
        <v>925.50126399999999</v>
      </c>
      <c r="AB50" s="255">
        <f>[4]Page2!$G$91/1000</f>
        <v>952.20925099999999</v>
      </c>
      <c r="AC50" s="255">
        <f>[5]Page2!$G$91/1000</f>
        <v>961.18375900000001</v>
      </c>
      <c r="AD50" s="255">
        <f>[6]Page2!$G$91/1000</f>
        <v>962.42571299999997</v>
      </c>
      <c r="AE50" s="255">
        <f>[7]Page2!$G$91/1000</f>
        <v>880.63958300000002</v>
      </c>
      <c r="AF50" s="255">
        <f>[8]Page2!$G$91/1000</f>
        <v>895.82695700000011</v>
      </c>
      <c r="AG50" s="255">
        <f>[9]Page2!$G$91/1000</f>
        <v>767.87847979999992</v>
      </c>
      <c r="AH50" s="255">
        <f>[10]Page2!$G$91/1000</f>
        <v>773.37731359999998</v>
      </c>
      <c r="AI50" s="320"/>
    </row>
    <row r="51" spans="3:35">
      <c r="C51" s="249" t="s">
        <v>18</v>
      </c>
      <c r="Y51" s="255">
        <f>[1]Page5!$D$91/1000</f>
        <v>428.27113900000001</v>
      </c>
      <c r="Z51" s="255">
        <f>[2]Page5!$D$91/1000</f>
        <v>376.981697</v>
      </c>
      <c r="AA51" s="255">
        <f>[3]Page5!$D$91/1000</f>
        <v>332.54629700000004</v>
      </c>
      <c r="AB51" s="255">
        <f>[4]Page5!$D$91/1000</f>
        <v>372.97428100000002</v>
      </c>
      <c r="AC51" s="255">
        <f>[5]Page5!$D$91/1000</f>
        <v>407.14631300000002</v>
      </c>
      <c r="AD51" s="255">
        <f>[6]Page5!$D$91/1000</f>
        <v>414.09205699999995</v>
      </c>
      <c r="AE51" s="255">
        <f>[7]Page5!$D$91/1000</f>
        <v>427.21952299999998</v>
      </c>
      <c r="AF51" s="255">
        <f>[8]Page5!$D$91/1000</f>
        <v>436.29398499999996</v>
      </c>
      <c r="AG51" s="255">
        <f>[9]Page5!$D$91/1000</f>
        <v>415.76729499999999</v>
      </c>
      <c r="AH51" s="255">
        <f>[10]Page5!$D$91/1000</f>
        <v>421.14818300000002</v>
      </c>
      <c r="AI51" s="320"/>
    </row>
    <row r="52" spans="3:35">
      <c r="C52" s="249" t="s">
        <v>192</v>
      </c>
      <c r="Y52" s="255">
        <f>[1]Page7!$D$91/1000</f>
        <v>3.0863159999999996</v>
      </c>
      <c r="Z52" s="255">
        <f>[2]Page7!$D$91/1000</f>
        <v>3.05667</v>
      </c>
      <c r="AA52" s="255">
        <f>[3]Page7!$D$91/1000</f>
        <v>3.0791339999999998</v>
      </c>
      <c r="AB52" s="255">
        <f>[4]Page7!$D$91/1000</f>
        <v>3.0460859999999998</v>
      </c>
      <c r="AC52" s="255">
        <f>[5]Page7!$D$91/1000</f>
        <v>3.0280770000000001</v>
      </c>
      <c r="AD52" s="255">
        <f>[6]Page7!$D$91/1000</f>
        <v>3.064851</v>
      </c>
      <c r="AE52" s="255">
        <f>[7]Page7!$D$91/1000</f>
        <v>3.0271859999999999</v>
      </c>
      <c r="AF52" s="255">
        <f>[8]Page7!$D$91/1000</f>
        <v>3.0541320000000001</v>
      </c>
      <c r="AG52" s="255">
        <f>[9]Page7!$D$91/1000</f>
        <v>2.8267379999999998</v>
      </c>
      <c r="AH52" s="255">
        <f>[10]Page7!$D$91/1000</f>
        <v>2.7285659999999998</v>
      </c>
      <c r="AI52" s="320"/>
    </row>
    <row r="53" spans="3:35">
      <c r="C53" s="249" t="s">
        <v>21</v>
      </c>
      <c r="Y53" s="255">
        <f>[1]Page6!$I$91/1000</f>
        <v>3947.2394019999997</v>
      </c>
      <c r="Z53" s="255">
        <f>[2]Page6!$I$91/1000</f>
        <v>3936.3837189999999</v>
      </c>
      <c r="AA53" s="255">
        <f>[3]Page6!$I$91/1000</f>
        <v>3933.5595800000001</v>
      </c>
      <c r="AB53" s="255">
        <f>[4]Page6!$I$91/1000</f>
        <v>3944.2456549999997</v>
      </c>
      <c r="AC53" s="255">
        <f>[5]Page6!$I$91/1000</f>
        <v>3996.2584150000002</v>
      </c>
      <c r="AD53" s="255">
        <f>[6]Page6!$I$91/1000</f>
        <v>4053.8149559999997</v>
      </c>
      <c r="AE53" s="255">
        <f>[7]Page6!$I$91/1000</f>
        <v>4124.3834040000002</v>
      </c>
      <c r="AF53" s="255">
        <f>[8]Page6!$I$91/1000</f>
        <v>4155.2996759999996</v>
      </c>
      <c r="AG53" s="255">
        <f>[9]Page6!$I$91/1000</f>
        <v>4052.3313429999998</v>
      </c>
      <c r="AH53" s="255">
        <f>[10]Page6!$I$91/1000</f>
        <v>4019.8648709999998</v>
      </c>
      <c r="AI53" s="320"/>
    </row>
    <row r="54" spans="3:35">
      <c r="C54" s="249" t="s">
        <v>20</v>
      </c>
      <c r="Y54" s="255">
        <f>[1]Page7!$E$91/1000</f>
        <v>0</v>
      </c>
      <c r="Z54" s="255">
        <f>[2]Page7!$E$91/1000</f>
        <v>0</v>
      </c>
      <c r="AA54" s="255">
        <f>[3]Page7!$E$91/1000</f>
        <v>0</v>
      </c>
      <c r="AB54" s="255">
        <f>[4]Page7!$E$91/1000</f>
        <v>0</v>
      </c>
      <c r="AC54" s="255">
        <f>[5]Page7!$E$91/1000</f>
        <v>0</v>
      </c>
      <c r="AD54" s="255">
        <f>[6]Page7!$E$91/1000</f>
        <v>0</v>
      </c>
      <c r="AE54" s="255">
        <f>[7]Page7!$E$91/1000</f>
        <v>0</v>
      </c>
      <c r="AF54" s="255">
        <f>[8]Page7!$E$91/1000</f>
        <v>0</v>
      </c>
      <c r="AG54" s="255">
        <f>[9]Page7!$E$91/1000</f>
        <v>1.016664</v>
      </c>
      <c r="AH54" s="255">
        <f>[10]Page7!$E$91/1000</f>
        <v>1.0517449999999999</v>
      </c>
      <c r="AI54" s="320"/>
    </row>
    <row r="55" spans="3:35">
      <c r="C55" s="249" t="s">
        <v>193</v>
      </c>
      <c r="Y55" s="255">
        <f>[1]Page7!$F$91/1000-SUM(Y49:Y54)</f>
        <v>0</v>
      </c>
      <c r="Z55" s="255">
        <f>[2]Page7!$F$91/1000-SUM(Z49:Z54)</f>
        <v>0</v>
      </c>
      <c r="AA55" s="255">
        <f>[3]Page7!$F$91/1000-SUM(AA49:AA54)</f>
        <v>0</v>
      </c>
      <c r="AB55" s="255">
        <f>[4]Page7!$F$91/1000-SUM(AB49:AB54)</f>
        <v>0</v>
      </c>
      <c r="AC55" s="255">
        <f>[5]Page7!$F$91/1000-SUM(AC49:AC54)</f>
        <v>0</v>
      </c>
      <c r="AD55" s="255">
        <f>[6]Page7!$F$91/1000-SUM(AD49:AD54)</f>
        <v>0</v>
      </c>
      <c r="AE55" s="255">
        <f>[7]Page7!$F$91/1000-SUM(AE49:AE54)</f>
        <v>0</v>
      </c>
      <c r="AF55" s="255">
        <f>[8]Page7!$F$91/1000-SUM(AF49:AF54)</f>
        <v>0</v>
      </c>
      <c r="AG55" s="255">
        <f>[9]Page7!$F$91/1000-SUM(AG49:AG54)</f>
        <v>0</v>
      </c>
      <c r="AH55" s="255">
        <f>[10]Page7!$F$91/1000-SUM(AH49:AH54)</f>
        <v>0</v>
      </c>
      <c r="AI55" s="320"/>
    </row>
    <row r="56" spans="3:35">
      <c r="Y56" s="251"/>
      <c r="Z56" s="251"/>
      <c r="AA56" s="251"/>
      <c r="AB56" s="251"/>
      <c r="AC56" s="251"/>
      <c r="AD56" s="251"/>
      <c r="AE56" s="251"/>
      <c r="AF56" s="251"/>
      <c r="AG56" s="251"/>
      <c r="AH56" s="251"/>
      <c r="AI56" s="321"/>
    </row>
    <row r="57" spans="3:35">
      <c r="C57" s="247" t="s">
        <v>500</v>
      </c>
      <c r="X57" s="17">
        <v>2009</v>
      </c>
      <c r="Y57" s="250">
        <f t="shared" ref="Y57:AH57" si="1">X57+1</f>
        <v>2010</v>
      </c>
      <c r="Z57" s="250">
        <f t="shared" si="1"/>
        <v>2011</v>
      </c>
      <c r="AA57" s="250">
        <f t="shared" si="1"/>
        <v>2012</v>
      </c>
      <c r="AB57" s="250">
        <f t="shared" si="1"/>
        <v>2013</v>
      </c>
      <c r="AC57" s="250">
        <f t="shared" si="1"/>
        <v>2014</v>
      </c>
      <c r="AD57" s="250">
        <f t="shared" si="1"/>
        <v>2015</v>
      </c>
      <c r="AE57" s="250">
        <f t="shared" si="1"/>
        <v>2016</v>
      </c>
      <c r="AF57" s="250">
        <f t="shared" si="1"/>
        <v>2017</v>
      </c>
      <c r="AG57" s="250">
        <f t="shared" si="1"/>
        <v>2018</v>
      </c>
      <c r="AH57" s="250">
        <f t="shared" si="1"/>
        <v>2019</v>
      </c>
      <c r="AI57" s="318"/>
    </row>
    <row r="58" spans="3:35">
      <c r="C58" s="248" t="s">
        <v>88</v>
      </c>
      <c r="D58" s="246"/>
      <c r="E58" s="245"/>
      <c r="F58" s="245"/>
      <c r="G58" s="245"/>
      <c r="H58" s="245"/>
      <c r="I58" s="245"/>
      <c r="J58" s="245"/>
      <c r="K58" s="245"/>
      <c r="L58" s="245"/>
      <c r="M58" s="245"/>
      <c r="N58" s="245"/>
      <c r="O58" s="245"/>
      <c r="P58" s="245"/>
      <c r="Q58" s="245"/>
      <c r="R58" s="245"/>
      <c r="S58" s="245"/>
      <c r="T58" s="245"/>
      <c r="U58" s="245"/>
      <c r="V58" s="245"/>
      <c r="W58" s="245"/>
      <c r="X58" s="245"/>
      <c r="Y58" s="258">
        <f>Y48-Y3</f>
        <v>0</v>
      </c>
      <c r="Z58" s="258">
        <f t="shared" ref="Y58:AF65" si="2">Z48-Z3</f>
        <v>0</v>
      </c>
      <c r="AA58" s="258">
        <f t="shared" si="2"/>
        <v>0</v>
      </c>
      <c r="AB58" s="258">
        <f t="shared" si="2"/>
        <v>0</v>
      </c>
      <c r="AC58" s="258">
        <f t="shared" si="2"/>
        <v>-0.38379419817101734</v>
      </c>
      <c r="AD58" s="258">
        <f t="shared" si="2"/>
        <v>-0.38932183532779163</v>
      </c>
      <c r="AE58" s="258">
        <f t="shared" si="2"/>
        <v>-0.3960991149988331</v>
      </c>
      <c r="AF58" s="258">
        <f t="shared" si="2"/>
        <v>-0.39906826378410187</v>
      </c>
      <c r="AG58" s="258">
        <f t="shared" ref="AG58:AH58" si="3">AG48-AG3</f>
        <v>0.6274846484666341</v>
      </c>
      <c r="AH58" s="258">
        <f t="shared" si="3"/>
        <v>0</v>
      </c>
      <c r="AI58" s="322"/>
    </row>
    <row r="59" spans="3:35">
      <c r="C59" s="249" t="s">
        <v>19</v>
      </c>
      <c r="Y59" s="259">
        <f t="shared" ref="Y59:Y63" si="4">Y49-Y4</f>
        <v>0</v>
      </c>
      <c r="Z59" s="259">
        <f t="shared" si="2"/>
        <v>0</v>
      </c>
      <c r="AA59" s="259">
        <f t="shared" si="2"/>
        <v>0</v>
      </c>
      <c r="AB59" s="259">
        <f t="shared" si="2"/>
        <v>0</v>
      </c>
      <c r="AC59" s="259">
        <f t="shared" si="2"/>
        <v>0</v>
      </c>
      <c r="AD59" s="259">
        <f t="shared" si="2"/>
        <v>0</v>
      </c>
      <c r="AE59" s="259">
        <f t="shared" si="2"/>
        <v>0</v>
      </c>
      <c r="AF59" s="259">
        <f t="shared" si="2"/>
        <v>0</v>
      </c>
      <c r="AG59" s="259">
        <f t="shared" ref="AG59:AH59" si="5">AG49-AG4</f>
        <v>0</v>
      </c>
      <c r="AH59" s="259">
        <f t="shared" si="5"/>
        <v>0</v>
      </c>
      <c r="AI59" s="323"/>
    </row>
    <row r="60" spans="3:35">
      <c r="C60" s="249" t="s">
        <v>17</v>
      </c>
      <c r="Y60" s="259">
        <f t="shared" si="4"/>
        <v>0</v>
      </c>
      <c r="Z60" s="259">
        <f t="shared" si="2"/>
        <v>0</v>
      </c>
      <c r="AA60" s="259">
        <f t="shared" si="2"/>
        <v>0</v>
      </c>
      <c r="AB60" s="259">
        <f t="shared" si="2"/>
        <v>0</v>
      </c>
      <c r="AC60" s="259">
        <f t="shared" si="2"/>
        <v>0</v>
      </c>
      <c r="AD60" s="259">
        <f t="shared" si="2"/>
        <v>0</v>
      </c>
      <c r="AE60" s="259">
        <f t="shared" si="2"/>
        <v>0</v>
      </c>
      <c r="AF60" s="259">
        <f t="shared" si="2"/>
        <v>0</v>
      </c>
      <c r="AG60" s="259">
        <f t="shared" ref="AG60:AH60" si="6">AG50-AG5</f>
        <v>0</v>
      </c>
      <c r="AH60" s="259">
        <f t="shared" si="6"/>
        <v>0</v>
      </c>
      <c r="AI60" s="323"/>
    </row>
    <row r="61" spans="3:35">
      <c r="C61" s="249" t="s">
        <v>18</v>
      </c>
      <c r="Y61" s="259">
        <f t="shared" si="4"/>
        <v>0</v>
      </c>
      <c r="Z61" s="259">
        <f t="shared" si="2"/>
        <v>0</v>
      </c>
      <c r="AA61" s="259">
        <f t="shared" si="2"/>
        <v>0</v>
      </c>
      <c r="AB61" s="259">
        <f t="shared" si="2"/>
        <v>0</v>
      </c>
      <c r="AC61" s="259">
        <f t="shared" si="2"/>
        <v>0</v>
      </c>
      <c r="AD61" s="259">
        <f t="shared" si="2"/>
        <v>0</v>
      </c>
      <c r="AE61" s="259">
        <f t="shared" si="2"/>
        <v>0</v>
      </c>
      <c r="AF61" s="259">
        <f t="shared" si="2"/>
        <v>0</v>
      </c>
      <c r="AG61" s="259">
        <f t="shared" ref="AG61:AH61" si="7">AG51-AG6</f>
        <v>0</v>
      </c>
      <c r="AH61" s="259">
        <f t="shared" si="7"/>
        <v>0</v>
      </c>
      <c r="AI61" s="323"/>
    </row>
    <row r="62" spans="3:35">
      <c r="C62" s="249" t="s">
        <v>192</v>
      </c>
      <c r="Y62" s="259">
        <f t="shared" si="4"/>
        <v>0</v>
      </c>
      <c r="Z62" s="259">
        <f t="shared" si="2"/>
        <v>0</v>
      </c>
      <c r="AA62" s="259">
        <f t="shared" si="2"/>
        <v>0</v>
      </c>
      <c r="AB62" s="259">
        <f t="shared" si="2"/>
        <v>0</v>
      </c>
      <c r="AC62" s="259">
        <f t="shared" si="2"/>
        <v>0</v>
      </c>
      <c r="AD62" s="259">
        <f t="shared" si="2"/>
        <v>0</v>
      </c>
      <c r="AE62" s="259">
        <f t="shared" si="2"/>
        <v>0</v>
      </c>
      <c r="AF62" s="259">
        <f t="shared" si="2"/>
        <v>0</v>
      </c>
      <c r="AG62" s="259">
        <f t="shared" ref="AG62:AH62" si="8">AG52-AG7</f>
        <v>0</v>
      </c>
      <c r="AH62" s="259">
        <f t="shared" si="8"/>
        <v>0</v>
      </c>
      <c r="AI62" s="323"/>
    </row>
    <row r="63" spans="3:35">
      <c r="C63" s="249" t="s">
        <v>21</v>
      </c>
      <c r="Y63" s="259">
        <f t="shared" si="4"/>
        <v>0</v>
      </c>
      <c r="Z63" s="259">
        <f t="shared" si="2"/>
        <v>0</v>
      </c>
      <c r="AA63" s="259">
        <f t="shared" si="2"/>
        <v>0</v>
      </c>
      <c r="AB63" s="259">
        <f t="shared" si="2"/>
        <v>0</v>
      </c>
      <c r="AC63" s="259">
        <f t="shared" si="2"/>
        <v>-0.38379419817101734</v>
      </c>
      <c r="AD63" s="259">
        <f t="shared" si="2"/>
        <v>-0.38932183532779163</v>
      </c>
      <c r="AE63" s="259">
        <f t="shared" si="2"/>
        <v>-0.3960991149988331</v>
      </c>
      <c r="AF63" s="259">
        <f t="shared" si="2"/>
        <v>-0.39906826378501137</v>
      </c>
      <c r="AG63" s="259">
        <f t="shared" ref="AG63:AH63" si="9">AG53-AG8</f>
        <v>-0.38917935153358485</v>
      </c>
      <c r="AH63" s="259">
        <f t="shared" si="9"/>
        <v>0</v>
      </c>
      <c r="AI63" s="323"/>
    </row>
    <row r="64" spans="3:35">
      <c r="C64" s="249" t="s">
        <v>20</v>
      </c>
      <c r="Y64" s="259">
        <f t="shared" si="2"/>
        <v>0</v>
      </c>
      <c r="Z64" s="259">
        <f t="shared" si="2"/>
        <v>0</v>
      </c>
      <c r="AA64" s="259">
        <f t="shared" si="2"/>
        <v>0</v>
      </c>
      <c r="AB64" s="259">
        <f t="shared" si="2"/>
        <v>0</v>
      </c>
      <c r="AC64" s="259">
        <f t="shared" si="2"/>
        <v>0</v>
      </c>
      <c r="AD64" s="259">
        <f t="shared" si="2"/>
        <v>0</v>
      </c>
      <c r="AE64" s="259">
        <f t="shared" si="2"/>
        <v>0</v>
      </c>
      <c r="AF64" s="259">
        <f t="shared" si="2"/>
        <v>0</v>
      </c>
      <c r="AG64" s="259">
        <f t="shared" ref="AG64:AH64" si="10">AG54-AG9</f>
        <v>1.016664</v>
      </c>
      <c r="AH64" s="259">
        <f t="shared" si="10"/>
        <v>0</v>
      </c>
      <c r="AI64" s="323"/>
    </row>
    <row r="65" spans="3:35">
      <c r="C65" s="249" t="s">
        <v>193</v>
      </c>
      <c r="Y65" s="259">
        <f>Y55-Y10</f>
        <v>0</v>
      </c>
      <c r="Z65" s="259">
        <f t="shared" si="2"/>
        <v>0</v>
      </c>
      <c r="AA65" s="259">
        <f t="shared" si="2"/>
        <v>0</v>
      </c>
      <c r="AB65" s="259">
        <f t="shared" si="2"/>
        <v>0</v>
      </c>
      <c r="AC65" s="259">
        <f t="shared" si="2"/>
        <v>0</v>
      </c>
      <c r="AD65" s="259">
        <f t="shared" si="2"/>
        <v>0</v>
      </c>
      <c r="AE65" s="259">
        <f t="shared" si="2"/>
        <v>0</v>
      </c>
      <c r="AF65" s="259">
        <f t="shared" si="2"/>
        <v>0</v>
      </c>
      <c r="AG65" s="259">
        <f t="shared" ref="AG65:AH65" si="11">AG55-AG10</f>
        <v>0</v>
      </c>
      <c r="AH65" s="259">
        <f t="shared" si="11"/>
        <v>0</v>
      </c>
      <c r="AI65" s="323"/>
    </row>
  </sheetData>
  <phoneticPr fontId="42" type="noConversion"/>
  <conditionalFormatting sqref="Y3:AG23 Y47:AF55 AI3:AI46 Y25:AG27 Y24 Y29:AG46 Y28">
    <cfRule type="cellIs" dxfId="31" priority="10" operator="equal">
      <formula>0</formula>
    </cfRule>
  </conditionalFormatting>
  <conditionalFormatting sqref="Y57:AG57 AI57">
    <cfRule type="cellIs" dxfId="30" priority="9" operator="equal">
      <formula>0</formula>
    </cfRule>
  </conditionalFormatting>
  <conditionalFormatting sqref="AG47:AG55 AI47:AI55">
    <cfRule type="cellIs" dxfId="29" priority="8" operator="equal">
      <formula>0</formula>
    </cfRule>
  </conditionalFormatting>
  <conditionalFormatting sqref="AH3:AH23 AH25:AH27 AH29:AH46">
    <cfRule type="cellIs" dxfId="28" priority="7" operator="equal">
      <formula>0</formula>
    </cfRule>
  </conditionalFormatting>
  <conditionalFormatting sqref="AH57">
    <cfRule type="cellIs" dxfId="27" priority="6" operator="equal">
      <formula>0</formula>
    </cfRule>
  </conditionalFormatting>
  <conditionalFormatting sqref="AH47:AH55">
    <cfRule type="cellIs" dxfId="26" priority="5" operator="equal">
      <formula>0</formula>
    </cfRule>
  </conditionalFormatting>
  <conditionalFormatting sqref="Z24:AG24">
    <cfRule type="cellIs" dxfId="25" priority="4" operator="equal">
      <formula>0</formula>
    </cfRule>
  </conditionalFormatting>
  <conditionalFormatting sqref="AH24">
    <cfRule type="cellIs" dxfId="24" priority="3" operator="equal">
      <formula>0</formula>
    </cfRule>
  </conditionalFormatting>
  <conditionalFormatting sqref="Z28:AG28">
    <cfRule type="cellIs" dxfId="23" priority="2" operator="equal">
      <formula>0</formula>
    </cfRule>
  </conditionalFormatting>
  <conditionalFormatting sqref="AH28">
    <cfRule type="cellIs" dxfId="22" priority="1" operator="equal">
      <formula>0</formula>
    </cfRule>
  </conditionalFormatting>
  <dataValidations count="1">
    <dataValidation type="list" allowBlank="1" showInputMessage="1" showErrorMessage="1" sqref="D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D65518 JE65518 TA65518 ACW65518 AMS65518 AWO65518 BGK65518 BQG65518 CAC65518 CJY65518 CTU65518 DDQ65518 DNM65518 DXI65518 EHE65518 ERA65518 FAW65518 FKS65518 FUO65518 GEK65518 GOG65518 GYC65518 HHY65518 HRU65518 IBQ65518 ILM65518 IVI65518 JFE65518 JPA65518 JYW65518 KIS65518 KSO65518 LCK65518 LMG65518 LWC65518 MFY65518 MPU65518 MZQ65518 NJM65518 NTI65518 ODE65518 ONA65518 OWW65518 PGS65518 PQO65518 QAK65518 QKG65518 QUC65518 RDY65518 RNU65518 RXQ65518 SHM65518 SRI65518 TBE65518 TLA65518 TUW65518 UES65518 UOO65518 UYK65518 VIG65518 VSC65518 WBY65518 WLU65518 WVQ65518 D131054 JE131054 TA131054 ACW131054 AMS131054 AWO131054 BGK131054 BQG131054 CAC131054 CJY131054 CTU131054 DDQ131054 DNM131054 DXI131054 EHE131054 ERA131054 FAW131054 FKS131054 FUO131054 GEK131054 GOG131054 GYC131054 HHY131054 HRU131054 IBQ131054 ILM131054 IVI131054 JFE131054 JPA131054 JYW131054 KIS131054 KSO131054 LCK131054 LMG131054 LWC131054 MFY131054 MPU131054 MZQ131054 NJM131054 NTI131054 ODE131054 ONA131054 OWW131054 PGS131054 PQO131054 QAK131054 QKG131054 QUC131054 RDY131054 RNU131054 RXQ131054 SHM131054 SRI131054 TBE131054 TLA131054 TUW131054 UES131054 UOO131054 UYK131054 VIG131054 VSC131054 WBY131054 WLU131054 WVQ131054 D196590 JE196590 TA196590 ACW196590 AMS196590 AWO196590 BGK196590 BQG196590 CAC196590 CJY196590 CTU196590 DDQ196590 DNM196590 DXI196590 EHE196590 ERA196590 FAW196590 FKS196590 FUO196590 GEK196590 GOG196590 GYC196590 HHY196590 HRU196590 IBQ196590 ILM196590 IVI196590 JFE196590 JPA196590 JYW196590 KIS196590 KSO196590 LCK196590 LMG196590 LWC196590 MFY196590 MPU196590 MZQ196590 NJM196590 NTI196590 ODE196590 ONA196590 OWW196590 PGS196590 PQO196590 QAK196590 QKG196590 QUC196590 RDY196590 RNU196590 RXQ196590 SHM196590 SRI196590 TBE196590 TLA196590 TUW196590 UES196590 UOO196590 UYK196590 VIG196590 VSC196590 WBY196590 WLU196590 WVQ196590 D262126 JE262126 TA262126 ACW262126 AMS262126 AWO262126 BGK262126 BQG262126 CAC262126 CJY262126 CTU262126 DDQ262126 DNM262126 DXI262126 EHE262126 ERA262126 FAW262126 FKS262126 FUO262126 GEK262126 GOG262126 GYC262126 HHY262126 HRU262126 IBQ262126 ILM262126 IVI262126 JFE262126 JPA262126 JYW262126 KIS262126 KSO262126 LCK262126 LMG262126 LWC262126 MFY262126 MPU262126 MZQ262126 NJM262126 NTI262126 ODE262126 ONA262126 OWW262126 PGS262126 PQO262126 QAK262126 QKG262126 QUC262126 RDY262126 RNU262126 RXQ262126 SHM262126 SRI262126 TBE262126 TLA262126 TUW262126 UES262126 UOO262126 UYK262126 VIG262126 VSC262126 WBY262126 WLU262126 WVQ262126 D327662 JE327662 TA327662 ACW327662 AMS327662 AWO327662 BGK327662 BQG327662 CAC327662 CJY327662 CTU327662 DDQ327662 DNM327662 DXI327662 EHE327662 ERA327662 FAW327662 FKS327662 FUO327662 GEK327662 GOG327662 GYC327662 HHY327662 HRU327662 IBQ327662 ILM327662 IVI327662 JFE327662 JPA327662 JYW327662 KIS327662 KSO327662 LCK327662 LMG327662 LWC327662 MFY327662 MPU327662 MZQ327662 NJM327662 NTI327662 ODE327662 ONA327662 OWW327662 PGS327662 PQO327662 QAK327662 QKG327662 QUC327662 RDY327662 RNU327662 RXQ327662 SHM327662 SRI327662 TBE327662 TLA327662 TUW327662 UES327662 UOO327662 UYK327662 VIG327662 VSC327662 WBY327662 WLU327662 WVQ327662 D393198 JE393198 TA393198 ACW393198 AMS393198 AWO393198 BGK393198 BQG393198 CAC393198 CJY393198 CTU393198 DDQ393198 DNM393198 DXI393198 EHE393198 ERA393198 FAW393198 FKS393198 FUO393198 GEK393198 GOG393198 GYC393198 HHY393198 HRU393198 IBQ393198 ILM393198 IVI393198 JFE393198 JPA393198 JYW393198 KIS393198 KSO393198 LCK393198 LMG393198 LWC393198 MFY393198 MPU393198 MZQ393198 NJM393198 NTI393198 ODE393198 ONA393198 OWW393198 PGS393198 PQO393198 QAK393198 QKG393198 QUC393198 RDY393198 RNU393198 RXQ393198 SHM393198 SRI393198 TBE393198 TLA393198 TUW393198 UES393198 UOO393198 UYK393198 VIG393198 VSC393198 WBY393198 WLU393198 WVQ393198 D458734 JE458734 TA458734 ACW458734 AMS458734 AWO458734 BGK458734 BQG458734 CAC458734 CJY458734 CTU458734 DDQ458734 DNM458734 DXI458734 EHE458734 ERA458734 FAW458734 FKS458734 FUO458734 GEK458734 GOG458734 GYC458734 HHY458734 HRU458734 IBQ458734 ILM458734 IVI458734 JFE458734 JPA458734 JYW458734 KIS458734 KSO458734 LCK458734 LMG458734 LWC458734 MFY458734 MPU458734 MZQ458734 NJM458734 NTI458734 ODE458734 ONA458734 OWW458734 PGS458734 PQO458734 QAK458734 QKG458734 QUC458734 RDY458734 RNU458734 RXQ458734 SHM458734 SRI458734 TBE458734 TLA458734 TUW458734 UES458734 UOO458734 UYK458734 VIG458734 VSC458734 WBY458734 WLU458734 WVQ458734 D524270 JE524270 TA524270 ACW524270 AMS524270 AWO524270 BGK524270 BQG524270 CAC524270 CJY524270 CTU524270 DDQ524270 DNM524270 DXI524270 EHE524270 ERA524270 FAW524270 FKS524270 FUO524270 GEK524270 GOG524270 GYC524270 HHY524270 HRU524270 IBQ524270 ILM524270 IVI524270 JFE524270 JPA524270 JYW524270 KIS524270 KSO524270 LCK524270 LMG524270 LWC524270 MFY524270 MPU524270 MZQ524270 NJM524270 NTI524270 ODE524270 ONA524270 OWW524270 PGS524270 PQO524270 QAK524270 QKG524270 QUC524270 RDY524270 RNU524270 RXQ524270 SHM524270 SRI524270 TBE524270 TLA524270 TUW524270 UES524270 UOO524270 UYK524270 VIG524270 VSC524270 WBY524270 WLU524270 WVQ524270 D589806 JE589806 TA589806 ACW589806 AMS589806 AWO589806 BGK589806 BQG589806 CAC589806 CJY589806 CTU589806 DDQ589806 DNM589806 DXI589806 EHE589806 ERA589806 FAW589806 FKS589806 FUO589806 GEK589806 GOG589806 GYC589806 HHY589806 HRU589806 IBQ589806 ILM589806 IVI589806 JFE589806 JPA589806 JYW589806 KIS589806 KSO589806 LCK589806 LMG589806 LWC589806 MFY589806 MPU589806 MZQ589806 NJM589806 NTI589806 ODE589806 ONA589806 OWW589806 PGS589806 PQO589806 QAK589806 QKG589806 QUC589806 RDY589806 RNU589806 RXQ589806 SHM589806 SRI589806 TBE589806 TLA589806 TUW589806 UES589806 UOO589806 UYK589806 VIG589806 VSC589806 WBY589806 WLU589806 WVQ589806 D655342 JE655342 TA655342 ACW655342 AMS655342 AWO655342 BGK655342 BQG655342 CAC655342 CJY655342 CTU655342 DDQ655342 DNM655342 DXI655342 EHE655342 ERA655342 FAW655342 FKS655342 FUO655342 GEK655342 GOG655342 GYC655342 HHY655342 HRU655342 IBQ655342 ILM655342 IVI655342 JFE655342 JPA655342 JYW655342 KIS655342 KSO655342 LCK655342 LMG655342 LWC655342 MFY655342 MPU655342 MZQ655342 NJM655342 NTI655342 ODE655342 ONA655342 OWW655342 PGS655342 PQO655342 QAK655342 QKG655342 QUC655342 RDY655342 RNU655342 RXQ655342 SHM655342 SRI655342 TBE655342 TLA655342 TUW655342 UES655342 UOO655342 UYK655342 VIG655342 VSC655342 WBY655342 WLU655342 WVQ655342 D720878 JE720878 TA720878 ACW720878 AMS720878 AWO720878 BGK720878 BQG720878 CAC720878 CJY720878 CTU720878 DDQ720878 DNM720878 DXI720878 EHE720878 ERA720878 FAW720878 FKS720878 FUO720878 GEK720878 GOG720878 GYC720878 HHY720878 HRU720878 IBQ720878 ILM720878 IVI720878 JFE720878 JPA720878 JYW720878 KIS720878 KSO720878 LCK720878 LMG720878 LWC720878 MFY720878 MPU720878 MZQ720878 NJM720878 NTI720878 ODE720878 ONA720878 OWW720878 PGS720878 PQO720878 QAK720878 QKG720878 QUC720878 RDY720878 RNU720878 RXQ720878 SHM720878 SRI720878 TBE720878 TLA720878 TUW720878 UES720878 UOO720878 UYK720878 VIG720878 VSC720878 WBY720878 WLU720878 WVQ720878 D786414 JE786414 TA786414 ACW786414 AMS786414 AWO786414 BGK786414 BQG786414 CAC786414 CJY786414 CTU786414 DDQ786414 DNM786414 DXI786414 EHE786414 ERA786414 FAW786414 FKS786414 FUO786414 GEK786414 GOG786414 GYC786414 HHY786414 HRU786414 IBQ786414 ILM786414 IVI786414 JFE786414 JPA786414 JYW786414 KIS786414 KSO786414 LCK786414 LMG786414 LWC786414 MFY786414 MPU786414 MZQ786414 NJM786414 NTI786414 ODE786414 ONA786414 OWW786414 PGS786414 PQO786414 QAK786414 QKG786414 QUC786414 RDY786414 RNU786414 RXQ786414 SHM786414 SRI786414 TBE786414 TLA786414 TUW786414 UES786414 UOO786414 UYK786414 VIG786414 VSC786414 WBY786414 WLU786414 WVQ786414 D851950 JE851950 TA851950 ACW851950 AMS851950 AWO851950 BGK851950 BQG851950 CAC851950 CJY851950 CTU851950 DDQ851950 DNM851950 DXI851950 EHE851950 ERA851950 FAW851950 FKS851950 FUO851950 GEK851950 GOG851950 GYC851950 HHY851950 HRU851950 IBQ851950 ILM851950 IVI851950 JFE851950 JPA851950 JYW851950 KIS851950 KSO851950 LCK851950 LMG851950 LWC851950 MFY851950 MPU851950 MZQ851950 NJM851950 NTI851950 ODE851950 ONA851950 OWW851950 PGS851950 PQO851950 QAK851950 QKG851950 QUC851950 RDY851950 RNU851950 RXQ851950 SHM851950 SRI851950 TBE851950 TLA851950 TUW851950 UES851950 UOO851950 UYK851950 VIG851950 VSC851950 WBY851950 WLU851950 WVQ851950 D917486 JE917486 TA917486 ACW917486 AMS917486 AWO917486 BGK917486 BQG917486 CAC917486 CJY917486 CTU917486 DDQ917486 DNM917486 DXI917486 EHE917486 ERA917486 FAW917486 FKS917486 FUO917486 GEK917486 GOG917486 GYC917486 HHY917486 HRU917486 IBQ917486 ILM917486 IVI917486 JFE917486 JPA917486 JYW917486 KIS917486 KSO917486 LCK917486 LMG917486 LWC917486 MFY917486 MPU917486 MZQ917486 NJM917486 NTI917486 ODE917486 ONA917486 OWW917486 PGS917486 PQO917486 QAK917486 QKG917486 QUC917486 RDY917486 RNU917486 RXQ917486 SHM917486 SRI917486 TBE917486 TLA917486 TUW917486 UES917486 UOO917486 UYK917486 VIG917486 VSC917486 WBY917486 WLU917486 WVQ917486 D983022 JE983022 TA983022 ACW983022 AMS983022 AWO983022 BGK983022 BQG983022 CAC983022 CJY983022 CTU983022 DDQ983022 DNM983022 DXI983022 EHE983022 ERA983022 FAW983022 FKS983022 FUO983022 GEK983022 GOG983022 GYC983022 HHY983022 HRU983022 IBQ983022 ILM983022 IVI983022 JFE983022 JPA983022 JYW983022 KIS983022 KSO983022 LCK983022 LMG983022 LWC983022 MFY983022 MPU983022 MZQ983022 NJM983022 NTI983022 ODE983022 ONA983022 OWW983022 PGS983022 PQO983022 QAK983022 QKG983022 QUC983022 RDY983022 RNU983022 RXQ983022 SHM983022 SRI983022 TBE983022 TLA983022 TUW983022 UES983022 UOO983022 UYK983022 VIG983022 VSC983022 WBY983022 WLU983022 WVQ983022">
      <formula1>"PJ, ktoe"</formula1>
    </dataValidation>
  </dataValidations>
  <pageMargins left="0.7" right="0.7" top="0.75" bottom="0.75" header="0.3" footer="0.3"/>
  <pageSetup paperSize="9" scale="6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91"/>
  <sheetViews>
    <sheetView zoomScaleNormal="100" workbookViewId="0">
      <pane xSplit="4" ySplit="3" topLeftCell="AC4" activePane="bottomRight" state="frozen"/>
      <selection pane="topRight" activeCell="E1" sqref="E1"/>
      <selection pane="bottomLeft" activeCell="A4" sqref="A4"/>
      <selection pane="bottomRight" activeCell="AE16" sqref="AE16"/>
    </sheetView>
  </sheetViews>
  <sheetFormatPr defaultColWidth="14.85546875" defaultRowHeight="12.75"/>
  <cols>
    <col min="1" max="1" width="4.5703125" style="16" customWidth="1"/>
    <col min="2" max="2" width="4.7109375" style="17" customWidth="1"/>
    <col min="3" max="3" width="37.28515625" style="17" bestFit="1" customWidth="1"/>
    <col min="4" max="4" width="7.5703125" style="16" customWidth="1"/>
    <col min="5" max="14" width="10.28515625" style="17" hidden="1" customWidth="1"/>
    <col min="15" max="24" width="10.140625" style="17" hidden="1" customWidth="1"/>
    <col min="25" max="29" width="10.140625" style="17" customWidth="1"/>
    <col min="30" max="35" width="11.5703125" style="17" customWidth="1"/>
    <col min="36" max="36" width="30.85546875" style="17" customWidth="1"/>
    <col min="37" max="260" width="14.85546875" style="17"/>
    <col min="261" max="261" width="4.5703125" style="17" customWidth="1"/>
    <col min="262" max="263" width="4.7109375" style="17" customWidth="1"/>
    <col min="264" max="264" width="66.85546875" style="17" bestFit="1" customWidth="1"/>
    <col min="265" max="265" width="7.5703125" style="17" customWidth="1"/>
    <col min="266" max="275" width="10.28515625" style="17" customWidth="1"/>
    <col min="276" max="290" width="10.140625" style="17" customWidth="1"/>
    <col min="291" max="291" width="2.7109375" style="17" customWidth="1"/>
    <col min="292" max="292" width="30.85546875" style="17" customWidth="1"/>
    <col min="293" max="516" width="14.85546875" style="17"/>
    <col min="517" max="517" width="4.5703125" style="17" customWidth="1"/>
    <col min="518" max="519" width="4.7109375" style="17" customWidth="1"/>
    <col min="520" max="520" width="66.85546875" style="17" bestFit="1" customWidth="1"/>
    <col min="521" max="521" width="7.5703125" style="17" customWidth="1"/>
    <col min="522" max="531" width="10.28515625" style="17" customWidth="1"/>
    <col min="532" max="546" width="10.140625" style="17" customWidth="1"/>
    <col min="547" max="547" width="2.7109375" style="17" customWidth="1"/>
    <col min="548" max="548" width="30.85546875" style="17" customWidth="1"/>
    <col min="549" max="772" width="14.85546875" style="17"/>
    <col min="773" max="773" width="4.5703125" style="17" customWidth="1"/>
    <col min="774" max="775" width="4.7109375" style="17" customWidth="1"/>
    <col min="776" max="776" width="66.85546875" style="17" bestFit="1" customWidth="1"/>
    <col min="777" max="777" width="7.5703125" style="17" customWidth="1"/>
    <col min="778" max="787" width="10.28515625" style="17" customWidth="1"/>
    <col min="788" max="802" width="10.140625" style="17" customWidth="1"/>
    <col min="803" max="803" width="2.7109375" style="17" customWidth="1"/>
    <col min="804" max="804" width="30.85546875" style="17" customWidth="1"/>
    <col min="805" max="1028" width="14.85546875" style="17"/>
    <col min="1029" max="1029" width="4.5703125" style="17" customWidth="1"/>
    <col min="1030" max="1031" width="4.7109375" style="17" customWidth="1"/>
    <col min="1032" max="1032" width="66.85546875" style="17" bestFit="1" customWidth="1"/>
    <col min="1033" max="1033" width="7.5703125" style="17" customWidth="1"/>
    <col min="1034" max="1043" width="10.28515625" style="17" customWidth="1"/>
    <col min="1044" max="1058" width="10.140625" style="17" customWidth="1"/>
    <col min="1059" max="1059" width="2.7109375" style="17" customWidth="1"/>
    <col min="1060" max="1060" width="30.85546875" style="17" customWidth="1"/>
    <col min="1061" max="1284" width="14.85546875" style="17"/>
    <col min="1285" max="1285" width="4.5703125" style="17" customWidth="1"/>
    <col min="1286" max="1287" width="4.7109375" style="17" customWidth="1"/>
    <col min="1288" max="1288" width="66.85546875" style="17" bestFit="1" customWidth="1"/>
    <col min="1289" max="1289" width="7.5703125" style="17" customWidth="1"/>
    <col min="1290" max="1299" width="10.28515625" style="17" customWidth="1"/>
    <col min="1300" max="1314" width="10.140625" style="17" customWidth="1"/>
    <col min="1315" max="1315" width="2.7109375" style="17" customWidth="1"/>
    <col min="1316" max="1316" width="30.85546875" style="17" customWidth="1"/>
    <col min="1317" max="1540" width="14.85546875" style="17"/>
    <col min="1541" max="1541" width="4.5703125" style="17" customWidth="1"/>
    <col min="1542" max="1543" width="4.7109375" style="17" customWidth="1"/>
    <col min="1544" max="1544" width="66.85546875" style="17" bestFit="1" customWidth="1"/>
    <col min="1545" max="1545" width="7.5703125" style="17" customWidth="1"/>
    <col min="1546" max="1555" width="10.28515625" style="17" customWidth="1"/>
    <col min="1556" max="1570" width="10.140625" style="17" customWidth="1"/>
    <col min="1571" max="1571" width="2.7109375" style="17" customWidth="1"/>
    <col min="1572" max="1572" width="30.85546875" style="17" customWidth="1"/>
    <col min="1573" max="1796" width="14.85546875" style="17"/>
    <col min="1797" max="1797" width="4.5703125" style="17" customWidth="1"/>
    <col min="1798" max="1799" width="4.7109375" style="17" customWidth="1"/>
    <col min="1800" max="1800" width="66.85546875" style="17" bestFit="1" customWidth="1"/>
    <col min="1801" max="1801" width="7.5703125" style="17" customWidth="1"/>
    <col min="1802" max="1811" width="10.28515625" style="17" customWidth="1"/>
    <col min="1812" max="1826" width="10.140625" style="17" customWidth="1"/>
    <col min="1827" max="1827" width="2.7109375" style="17" customWidth="1"/>
    <col min="1828" max="1828" width="30.85546875" style="17" customWidth="1"/>
    <col min="1829" max="2052" width="14.85546875" style="17"/>
    <col min="2053" max="2053" width="4.5703125" style="17" customWidth="1"/>
    <col min="2054" max="2055" width="4.7109375" style="17" customWidth="1"/>
    <col min="2056" max="2056" width="66.85546875" style="17" bestFit="1" customWidth="1"/>
    <col min="2057" max="2057" width="7.5703125" style="17" customWidth="1"/>
    <col min="2058" max="2067" width="10.28515625" style="17" customWidth="1"/>
    <col min="2068" max="2082" width="10.140625" style="17" customWidth="1"/>
    <col min="2083" max="2083" width="2.7109375" style="17" customWidth="1"/>
    <col min="2084" max="2084" width="30.85546875" style="17" customWidth="1"/>
    <col min="2085" max="2308" width="14.85546875" style="17"/>
    <col min="2309" max="2309" width="4.5703125" style="17" customWidth="1"/>
    <col min="2310" max="2311" width="4.7109375" style="17" customWidth="1"/>
    <col min="2312" max="2312" width="66.85546875" style="17" bestFit="1" customWidth="1"/>
    <col min="2313" max="2313" width="7.5703125" style="17" customWidth="1"/>
    <col min="2314" max="2323" width="10.28515625" style="17" customWidth="1"/>
    <col min="2324" max="2338" width="10.140625" style="17" customWidth="1"/>
    <col min="2339" max="2339" width="2.7109375" style="17" customWidth="1"/>
    <col min="2340" max="2340" width="30.85546875" style="17" customWidth="1"/>
    <col min="2341" max="2564" width="14.85546875" style="17"/>
    <col min="2565" max="2565" width="4.5703125" style="17" customWidth="1"/>
    <col min="2566" max="2567" width="4.7109375" style="17" customWidth="1"/>
    <col min="2568" max="2568" width="66.85546875" style="17" bestFit="1" customWidth="1"/>
    <col min="2569" max="2569" width="7.5703125" style="17" customWidth="1"/>
    <col min="2570" max="2579" width="10.28515625" style="17" customWidth="1"/>
    <col min="2580" max="2594" width="10.140625" style="17" customWidth="1"/>
    <col min="2595" max="2595" width="2.7109375" style="17" customWidth="1"/>
    <col min="2596" max="2596" width="30.85546875" style="17" customWidth="1"/>
    <col min="2597" max="2820" width="14.85546875" style="17"/>
    <col min="2821" max="2821" width="4.5703125" style="17" customWidth="1"/>
    <col min="2822" max="2823" width="4.7109375" style="17" customWidth="1"/>
    <col min="2824" max="2824" width="66.85546875" style="17" bestFit="1" customWidth="1"/>
    <col min="2825" max="2825" width="7.5703125" style="17" customWidth="1"/>
    <col min="2826" max="2835" width="10.28515625" style="17" customWidth="1"/>
    <col min="2836" max="2850" width="10.140625" style="17" customWidth="1"/>
    <col min="2851" max="2851" width="2.7109375" style="17" customWidth="1"/>
    <col min="2852" max="2852" width="30.85546875" style="17" customWidth="1"/>
    <col min="2853" max="3076" width="14.85546875" style="17"/>
    <col min="3077" max="3077" width="4.5703125" style="17" customWidth="1"/>
    <col min="3078" max="3079" width="4.7109375" style="17" customWidth="1"/>
    <col min="3080" max="3080" width="66.85546875" style="17" bestFit="1" customWidth="1"/>
    <col min="3081" max="3081" width="7.5703125" style="17" customWidth="1"/>
    <col min="3082" max="3091" width="10.28515625" style="17" customWidth="1"/>
    <col min="3092" max="3106" width="10.140625" style="17" customWidth="1"/>
    <col min="3107" max="3107" width="2.7109375" style="17" customWidth="1"/>
    <col min="3108" max="3108" width="30.85546875" style="17" customWidth="1"/>
    <col min="3109" max="3332" width="14.85546875" style="17"/>
    <col min="3333" max="3333" width="4.5703125" style="17" customWidth="1"/>
    <col min="3334" max="3335" width="4.7109375" style="17" customWidth="1"/>
    <col min="3336" max="3336" width="66.85546875" style="17" bestFit="1" customWidth="1"/>
    <col min="3337" max="3337" width="7.5703125" style="17" customWidth="1"/>
    <col min="3338" max="3347" width="10.28515625" style="17" customWidth="1"/>
    <col min="3348" max="3362" width="10.140625" style="17" customWidth="1"/>
    <col min="3363" max="3363" width="2.7109375" style="17" customWidth="1"/>
    <col min="3364" max="3364" width="30.85546875" style="17" customWidth="1"/>
    <col min="3365" max="3588" width="14.85546875" style="17"/>
    <col min="3589" max="3589" width="4.5703125" style="17" customWidth="1"/>
    <col min="3590" max="3591" width="4.7109375" style="17" customWidth="1"/>
    <col min="3592" max="3592" width="66.85546875" style="17" bestFit="1" customWidth="1"/>
    <col min="3593" max="3593" width="7.5703125" style="17" customWidth="1"/>
    <col min="3594" max="3603" width="10.28515625" style="17" customWidth="1"/>
    <col min="3604" max="3618" width="10.140625" style="17" customWidth="1"/>
    <col min="3619" max="3619" width="2.7109375" style="17" customWidth="1"/>
    <col min="3620" max="3620" width="30.85546875" style="17" customWidth="1"/>
    <col min="3621" max="3844" width="14.85546875" style="17"/>
    <col min="3845" max="3845" width="4.5703125" style="17" customWidth="1"/>
    <col min="3846" max="3847" width="4.7109375" style="17" customWidth="1"/>
    <col min="3848" max="3848" width="66.85546875" style="17" bestFit="1" customWidth="1"/>
    <col min="3849" max="3849" width="7.5703125" style="17" customWidth="1"/>
    <col min="3850" max="3859" width="10.28515625" style="17" customWidth="1"/>
    <col min="3860" max="3874" width="10.140625" style="17" customWidth="1"/>
    <col min="3875" max="3875" width="2.7109375" style="17" customWidth="1"/>
    <col min="3876" max="3876" width="30.85546875" style="17" customWidth="1"/>
    <col min="3877" max="4100" width="14.85546875" style="17"/>
    <col min="4101" max="4101" width="4.5703125" style="17" customWidth="1"/>
    <col min="4102" max="4103" width="4.7109375" style="17" customWidth="1"/>
    <col min="4104" max="4104" width="66.85546875" style="17" bestFit="1" customWidth="1"/>
    <col min="4105" max="4105" width="7.5703125" style="17" customWidth="1"/>
    <col min="4106" max="4115" width="10.28515625" style="17" customWidth="1"/>
    <col min="4116" max="4130" width="10.140625" style="17" customWidth="1"/>
    <col min="4131" max="4131" width="2.7109375" style="17" customWidth="1"/>
    <col min="4132" max="4132" width="30.85546875" style="17" customWidth="1"/>
    <col min="4133" max="4356" width="14.85546875" style="17"/>
    <col min="4357" max="4357" width="4.5703125" style="17" customWidth="1"/>
    <col min="4358" max="4359" width="4.7109375" style="17" customWidth="1"/>
    <col min="4360" max="4360" width="66.85546875" style="17" bestFit="1" customWidth="1"/>
    <col min="4361" max="4361" width="7.5703125" style="17" customWidth="1"/>
    <col min="4362" max="4371" width="10.28515625" style="17" customWidth="1"/>
    <col min="4372" max="4386" width="10.140625" style="17" customWidth="1"/>
    <col min="4387" max="4387" width="2.7109375" style="17" customWidth="1"/>
    <col min="4388" max="4388" width="30.85546875" style="17" customWidth="1"/>
    <col min="4389" max="4612" width="14.85546875" style="17"/>
    <col min="4613" max="4613" width="4.5703125" style="17" customWidth="1"/>
    <col min="4614" max="4615" width="4.7109375" style="17" customWidth="1"/>
    <col min="4616" max="4616" width="66.85546875" style="17" bestFit="1" customWidth="1"/>
    <col min="4617" max="4617" width="7.5703125" style="17" customWidth="1"/>
    <col min="4618" max="4627" width="10.28515625" style="17" customWidth="1"/>
    <col min="4628" max="4642" width="10.140625" style="17" customWidth="1"/>
    <col min="4643" max="4643" width="2.7109375" style="17" customWidth="1"/>
    <col min="4644" max="4644" width="30.85546875" style="17" customWidth="1"/>
    <col min="4645" max="4868" width="14.85546875" style="17"/>
    <col min="4869" max="4869" width="4.5703125" style="17" customWidth="1"/>
    <col min="4870" max="4871" width="4.7109375" style="17" customWidth="1"/>
    <col min="4872" max="4872" width="66.85546875" style="17" bestFit="1" customWidth="1"/>
    <col min="4873" max="4873" width="7.5703125" style="17" customWidth="1"/>
    <col min="4874" max="4883" width="10.28515625" style="17" customWidth="1"/>
    <col min="4884" max="4898" width="10.140625" style="17" customWidth="1"/>
    <col min="4899" max="4899" width="2.7109375" style="17" customWidth="1"/>
    <col min="4900" max="4900" width="30.85546875" style="17" customWidth="1"/>
    <col min="4901" max="5124" width="14.85546875" style="17"/>
    <col min="5125" max="5125" width="4.5703125" style="17" customWidth="1"/>
    <col min="5126" max="5127" width="4.7109375" style="17" customWidth="1"/>
    <col min="5128" max="5128" width="66.85546875" style="17" bestFit="1" customWidth="1"/>
    <col min="5129" max="5129" width="7.5703125" style="17" customWidth="1"/>
    <col min="5130" max="5139" width="10.28515625" style="17" customWidth="1"/>
    <col min="5140" max="5154" width="10.140625" style="17" customWidth="1"/>
    <col min="5155" max="5155" width="2.7109375" style="17" customWidth="1"/>
    <col min="5156" max="5156" width="30.85546875" style="17" customWidth="1"/>
    <col min="5157" max="5380" width="14.85546875" style="17"/>
    <col min="5381" max="5381" width="4.5703125" style="17" customWidth="1"/>
    <col min="5382" max="5383" width="4.7109375" style="17" customWidth="1"/>
    <col min="5384" max="5384" width="66.85546875" style="17" bestFit="1" customWidth="1"/>
    <col min="5385" max="5385" width="7.5703125" style="17" customWidth="1"/>
    <col min="5386" max="5395" width="10.28515625" style="17" customWidth="1"/>
    <col min="5396" max="5410" width="10.140625" style="17" customWidth="1"/>
    <col min="5411" max="5411" width="2.7109375" style="17" customWidth="1"/>
    <col min="5412" max="5412" width="30.85546875" style="17" customWidth="1"/>
    <col min="5413" max="5636" width="14.85546875" style="17"/>
    <col min="5637" max="5637" width="4.5703125" style="17" customWidth="1"/>
    <col min="5638" max="5639" width="4.7109375" style="17" customWidth="1"/>
    <col min="5640" max="5640" width="66.85546875" style="17" bestFit="1" customWidth="1"/>
    <col min="5641" max="5641" width="7.5703125" style="17" customWidth="1"/>
    <col min="5642" max="5651" width="10.28515625" style="17" customWidth="1"/>
    <col min="5652" max="5666" width="10.140625" style="17" customWidth="1"/>
    <col min="5667" max="5667" width="2.7109375" style="17" customWidth="1"/>
    <col min="5668" max="5668" width="30.85546875" style="17" customWidth="1"/>
    <col min="5669" max="5892" width="14.85546875" style="17"/>
    <col min="5893" max="5893" width="4.5703125" style="17" customWidth="1"/>
    <col min="5894" max="5895" width="4.7109375" style="17" customWidth="1"/>
    <col min="5896" max="5896" width="66.85546875" style="17" bestFit="1" customWidth="1"/>
    <col min="5897" max="5897" width="7.5703125" style="17" customWidth="1"/>
    <col min="5898" max="5907" width="10.28515625" style="17" customWidth="1"/>
    <col min="5908" max="5922" width="10.140625" style="17" customWidth="1"/>
    <col min="5923" max="5923" width="2.7109375" style="17" customWidth="1"/>
    <col min="5924" max="5924" width="30.85546875" style="17" customWidth="1"/>
    <col min="5925" max="6148" width="14.85546875" style="17"/>
    <col min="6149" max="6149" width="4.5703125" style="17" customWidth="1"/>
    <col min="6150" max="6151" width="4.7109375" style="17" customWidth="1"/>
    <col min="6152" max="6152" width="66.85546875" style="17" bestFit="1" customWidth="1"/>
    <col min="6153" max="6153" width="7.5703125" style="17" customWidth="1"/>
    <col min="6154" max="6163" width="10.28515625" style="17" customWidth="1"/>
    <col min="6164" max="6178" width="10.140625" style="17" customWidth="1"/>
    <col min="6179" max="6179" width="2.7109375" style="17" customWidth="1"/>
    <col min="6180" max="6180" width="30.85546875" style="17" customWidth="1"/>
    <col min="6181" max="6404" width="14.85546875" style="17"/>
    <col min="6405" max="6405" width="4.5703125" style="17" customWidth="1"/>
    <col min="6406" max="6407" width="4.7109375" style="17" customWidth="1"/>
    <col min="6408" max="6408" width="66.85546875" style="17" bestFit="1" customWidth="1"/>
    <col min="6409" max="6409" width="7.5703125" style="17" customWidth="1"/>
    <col min="6410" max="6419" width="10.28515625" style="17" customWidth="1"/>
    <col min="6420" max="6434" width="10.140625" style="17" customWidth="1"/>
    <col min="6435" max="6435" width="2.7109375" style="17" customWidth="1"/>
    <col min="6436" max="6436" width="30.85546875" style="17" customWidth="1"/>
    <col min="6437" max="6660" width="14.85546875" style="17"/>
    <col min="6661" max="6661" width="4.5703125" style="17" customWidth="1"/>
    <col min="6662" max="6663" width="4.7109375" style="17" customWidth="1"/>
    <col min="6664" max="6664" width="66.85546875" style="17" bestFit="1" customWidth="1"/>
    <col min="6665" max="6665" width="7.5703125" style="17" customWidth="1"/>
    <col min="6666" max="6675" width="10.28515625" style="17" customWidth="1"/>
    <col min="6676" max="6690" width="10.140625" style="17" customWidth="1"/>
    <col min="6691" max="6691" width="2.7109375" style="17" customWidth="1"/>
    <col min="6692" max="6692" width="30.85546875" style="17" customWidth="1"/>
    <col min="6693" max="6916" width="14.85546875" style="17"/>
    <col min="6917" max="6917" width="4.5703125" style="17" customWidth="1"/>
    <col min="6918" max="6919" width="4.7109375" style="17" customWidth="1"/>
    <col min="6920" max="6920" width="66.85546875" style="17" bestFit="1" customWidth="1"/>
    <col min="6921" max="6921" width="7.5703125" style="17" customWidth="1"/>
    <col min="6922" max="6931" width="10.28515625" style="17" customWidth="1"/>
    <col min="6932" max="6946" width="10.140625" style="17" customWidth="1"/>
    <col min="6947" max="6947" width="2.7109375" style="17" customWidth="1"/>
    <col min="6948" max="6948" width="30.85546875" style="17" customWidth="1"/>
    <col min="6949" max="7172" width="14.85546875" style="17"/>
    <col min="7173" max="7173" width="4.5703125" style="17" customWidth="1"/>
    <col min="7174" max="7175" width="4.7109375" style="17" customWidth="1"/>
    <col min="7176" max="7176" width="66.85546875" style="17" bestFit="1" customWidth="1"/>
    <col min="7177" max="7177" width="7.5703125" style="17" customWidth="1"/>
    <col min="7178" max="7187" width="10.28515625" style="17" customWidth="1"/>
    <col min="7188" max="7202" width="10.140625" style="17" customWidth="1"/>
    <col min="7203" max="7203" width="2.7109375" style="17" customWidth="1"/>
    <col min="7204" max="7204" width="30.85546875" style="17" customWidth="1"/>
    <col min="7205" max="7428" width="14.85546875" style="17"/>
    <col min="7429" max="7429" width="4.5703125" style="17" customWidth="1"/>
    <col min="7430" max="7431" width="4.7109375" style="17" customWidth="1"/>
    <col min="7432" max="7432" width="66.85546875" style="17" bestFit="1" customWidth="1"/>
    <col min="7433" max="7433" width="7.5703125" style="17" customWidth="1"/>
    <col min="7434" max="7443" width="10.28515625" style="17" customWidth="1"/>
    <col min="7444" max="7458" width="10.140625" style="17" customWidth="1"/>
    <col min="7459" max="7459" width="2.7109375" style="17" customWidth="1"/>
    <col min="7460" max="7460" width="30.85546875" style="17" customWidth="1"/>
    <col min="7461" max="7684" width="14.85546875" style="17"/>
    <col min="7685" max="7685" width="4.5703125" style="17" customWidth="1"/>
    <col min="7686" max="7687" width="4.7109375" style="17" customWidth="1"/>
    <col min="7688" max="7688" width="66.85546875" style="17" bestFit="1" customWidth="1"/>
    <col min="7689" max="7689" width="7.5703125" style="17" customWidth="1"/>
    <col min="7690" max="7699" width="10.28515625" style="17" customWidth="1"/>
    <col min="7700" max="7714" width="10.140625" style="17" customWidth="1"/>
    <col min="7715" max="7715" width="2.7109375" style="17" customWidth="1"/>
    <col min="7716" max="7716" width="30.85546875" style="17" customWidth="1"/>
    <col min="7717" max="7940" width="14.85546875" style="17"/>
    <col min="7941" max="7941" width="4.5703125" style="17" customWidth="1"/>
    <col min="7942" max="7943" width="4.7109375" style="17" customWidth="1"/>
    <col min="7944" max="7944" width="66.85546875" style="17" bestFit="1" customWidth="1"/>
    <col min="7945" max="7945" width="7.5703125" style="17" customWidth="1"/>
    <col min="7946" max="7955" width="10.28515625" style="17" customWidth="1"/>
    <col min="7956" max="7970" width="10.140625" style="17" customWidth="1"/>
    <col min="7971" max="7971" width="2.7109375" style="17" customWidth="1"/>
    <col min="7972" max="7972" width="30.85546875" style="17" customWidth="1"/>
    <col min="7973" max="8196" width="14.85546875" style="17"/>
    <col min="8197" max="8197" width="4.5703125" style="17" customWidth="1"/>
    <col min="8198" max="8199" width="4.7109375" style="17" customWidth="1"/>
    <col min="8200" max="8200" width="66.85546875" style="17" bestFit="1" customWidth="1"/>
    <col min="8201" max="8201" width="7.5703125" style="17" customWidth="1"/>
    <col min="8202" max="8211" width="10.28515625" style="17" customWidth="1"/>
    <col min="8212" max="8226" width="10.140625" style="17" customWidth="1"/>
    <col min="8227" max="8227" width="2.7109375" style="17" customWidth="1"/>
    <col min="8228" max="8228" width="30.85546875" style="17" customWidth="1"/>
    <col min="8229" max="8452" width="14.85546875" style="17"/>
    <col min="8453" max="8453" width="4.5703125" style="17" customWidth="1"/>
    <col min="8454" max="8455" width="4.7109375" style="17" customWidth="1"/>
    <col min="8456" max="8456" width="66.85546875" style="17" bestFit="1" customWidth="1"/>
    <col min="8457" max="8457" width="7.5703125" style="17" customWidth="1"/>
    <col min="8458" max="8467" width="10.28515625" style="17" customWidth="1"/>
    <col min="8468" max="8482" width="10.140625" style="17" customWidth="1"/>
    <col min="8483" max="8483" width="2.7109375" style="17" customWidth="1"/>
    <col min="8484" max="8484" width="30.85546875" style="17" customWidth="1"/>
    <col min="8485" max="8708" width="14.85546875" style="17"/>
    <col min="8709" max="8709" width="4.5703125" style="17" customWidth="1"/>
    <col min="8710" max="8711" width="4.7109375" style="17" customWidth="1"/>
    <col min="8712" max="8712" width="66.85546875" style="17" bestFit="1" customWidth="1"/>
    <col min="8713" max="8713" width="7.5703125" style="17" customWidth="1"/>
    <col min="8714" max="8723" width="10.28515625" style="17" customWidth="1"/>
    <col min="8724" max="8738" width="10.140625" style="17" customWidth="1"/>
    <col min="8739" max="8739" width="2.7109375" style="17" customWidth="1"/>
    <col min="8740" max="8740" width="30.85546875" style="17" customWidth="1"/>
    <col min="8741" max="8964" width="14.85546875" style="17"/>
    <col min="8965" max="8965" width="4.5703125" style="17" customWidth="1"/>
    <col min="8966" max="8967" width="4.7109375" style="17" customWidth="1"/>
    <col min="8968" max="8968" width="66.85546875" style="17" bestFit="1" customWidth="1"/>
    <col min="8969" max="8969" width="7.5703125" style="17" customWidth="1"/>
    <col min="8970" max="8979" width="10.28515625" style="17" customWidth="1"/>
    <col min="8980" max="8994" width="10.140625" style="17" customWidth="1"/>
    <col min="8995" max="8995" width="2.7109375" style="17" customWidth="1"/>
    <col min="8996" max="8996" width="30.85546875" style="17" customWidth="1"/>
    <col min="8997" max="9220" width="14.85546875" style="17"/>
    <col min="9221" max="9221" width="4.5703125" style="17" customWidth="1"/>
    <col min="9222" max="9223" width="4.7109375" style="17" customWidth="1"/>
    <col min="9224" max="9224" width="66.85546875" style="17" bestFit="1" customWidth="1"/>
    <col min="9225" max="9225" width="7.5703125" style="17" customWidth="1"/>
    <col min="9226" max="9235" width="10.28515625" style="17" customWidth="1"/>
    <col min="9236" max="9250" width="10.140625" style="17" customWidth="1"/>
    <col min="9251" max="9251" width="2.7109375" style="17" customWidth="1"/>
    <col min="9252" max="9252" width="30.85546875" style="17" customWidth="1"/>
    <col min="9253" max="9476" width="14.85546875" style="17"/>
    <col min="9477" max="9477" width="4.5703125" style="17" customWidth="1"/>
    <col min="9478" max="9479" width="4.7109375" style="17" customWidth="1"/>
    <col min="9480" max="9480" width="66.85546875" style="17" bestFit="1" customWidth="1"/>
    <col min="9481" max="9481" width="7.5703125" style="17" customWidth="1"/>
    <col min="9482" max="9491" width="10.28515625" style="17" customWidth="1"/>
    <col min="9492" max="9506" width="10.140625" style="17" customWidth="1"/>
    <col min="9507" max="9507" width="2.7109375" style="17" customWidth="1"/>
    <col min="9508" max="9508" width="30.85546875" style="17" customWidth="1"/>
    <col min="9509" max="9732" width="14.85546875" style="17"/>
    <col min="9733" max="9733" width="4.5703125" style="17" customWidth="1"/>
    <col min="9734" max="9735" width="4.7109375" style="17" customWidth="1"/>
    <col min="9736" max="9736" width="66.85546875" style="17" bestFit="1" customWidth="1"/>
    <col min="9737" max="9737" width="7.5703125" style="17" customWidth="1"/>
    <col min="9738" max="9747" width="10.28515625" style="17" customWidth="1"/>
    <col min="9748" max="9762" width="10.140625" style="17" customWidth="1"/>
    <col min="9763" max="9763" width="2.7109375" style="17" customWidth="1"/>
    <col min="9764" max="9764" width="30.85546875" style="17" customWidth="1"/>
    <col min="9765" max="9988" width="14.85546875" style="17"/>
    <col min="9989" max="9989" width="4.5703125" style="17" customWidth="1"/>
    <col min="9990" max="9991" width="4.7109375" style="17" customWidth="1"/>
    <col min="9992" max="9992" width="66.85546875" style="17" bestFit="1" customWidth="1"/>
    <col min="9993" max="9993" width="7.5703125" style="17" customWidth="1"/>
    <col min="9994" max="10003" width="10.28515625" style="17" customWidth="1"/>
    <col min="10004" max="10018" width="10.140625" style="17" customWidth="1"/>
    <col min="10019" max="10019" width="2.7109375" style="17" customWidth="1"/>
    <col min="10020" max="10020" width="30.85546875" style="17" customWidth="1"/>
    <col min="10021" max="10244" width="14.85546875" style="17"/>
    <col min="10245" max="10245" width="4.5703125" style="17" customWidth="1"/>
    <col min="10246" max="10247" width="4.7109375" style="17" customWidth="1"/>
    <col min="10248" max="10248" width="66.85546875" style="17" bestFit="1" customWidth="1"/>
    <col min="10249" max="10249" width="7.5703125" style="17" customWidth="1"/>
    <col min="10250" max="10259" width="10.28515625" style="17" customWidth="1"/>
    <col min="10260" max="10274" width="10.140625" style="17" customWidth="1"/>
    <col min="10275" max="10275" width="2.7109375" style="17" customWidth="1"/>
    <col min="10276" max="10276" width="30.85546875" style="17" customWidth="1"/>
    <col min="10277" max="10500" width="14.85546875" style="17"/>
    <col min="10501" max="10501" width="4.5703125" style="17" customWidth="1"/>
    <col min="10502" max="10503" width="4.7109375" style="17" customWidth="1"/>
    <col min="10504" max="10504" width="66.85546875" style="17" bestFit="1" customWidth="1"/>
    <col min="10505" max="10505" width="7.5703125" style="17" customWidth="1"/>
    <col min="10506" max="10515" width="10.28515625" style="17" customWidth="1"/>
    <col min="10516" max="10530" width="10.140625" style="17" customWidth="1"/>
    <col min="10531" max="10531" width="2.7109375" style="17" customWidth="1"/>
    <col min="10532" max="10532" width="30.85546875" style="17" customWidth="1"/>
    <col min="10533" max="10756" width="14.85546875" style="17"/>
    <col min="10757" max="10757" width="4.5703125" style="17" customWidth="1"/>
    <col min="10758" max="10759" width="4.7109375" style="17" customWidth="1"/>
    <col min="10760" max="10760" width="66.85546875" style="17" bestFit="1" customWidth="1"/>
    <col min="10761" max="10761" width="7.5703125" style="17" customWidth="1"/>
    <col min="10762" max="10771" width="10.28515625" style="17" customWidth="1"/>
    <col min="10772" max="10786" width="10.140625" style="17" customWidth="1"/>
    <col min="10787" max="10787" width="2.7109375" style="17" customWidth="1"/>
    <col min="10788" max="10788" width="30.85546875" style="17" customWidth="1"/>
    <col min="10789" max="11012" width="14.85546875" style="17"/>
    <col min="11013" max="11013" width="4.5703125" style="17" customWidth="1"/>
    <col min="11014" max="11015" width="4.7109375" style="17" customWidth="1"/>
    <col min="11016" max="11016" width="66.85546875" style="17" bestFit="1" customWidth="1"/>
    <col min="11017" max="11017" width="7.5703125" style="17" customWidth="1"/>
    <col min="11018" max="11027" width="10.28515625" style="17" customWidth="1"/>
    <col min="11028" max="11042" width="10.140625" style="17" customWidth="1"/>
    <col min="11043" max="11043" width="2.7109375" style="17" customWidth="1"/>
    <col min="11044" max="11044" width="30.85546875" style="17" customWidth="1"/>
    <col min="11045" max="11268" width="14.85546875" style="17"/>
    <col min="11269" max="11269" width="4.5703125" style="17" customWidth="1"/>
    <col min="11270" max="11271" width="4.7109375" style="17" customWidth="1"/>
    <col min="11272" max="11272" width="66.85546875" style="17" bestFit="1" customWidth="1"/>
    <col min="11273" max="11273" width="7.5703125" style="17" customWidth="1"/>
    <col min="11274" max="11283" width="10.28515625" style="17" customWidth="1"/>
    <col min="11284" max="11298" width="10.140625" style="17" customWidth="1"/>
    <col min="11299" max="11299" width="2.7109375" style="17" customWidth="1"/>
    <col min="11300" max="11300" width="30.85546875" style="17" customWidth="1"/>
    <col min="11301" max="11524" width="14.85546875" style="17"/>
    <col min="11525" max="11525" width="4.5703125" style="17" customWidth="1"/>
    <col min="11526" max="11527" width="4.7109375" style="17" customWidth="1"/>
    <col min="11528" max="11528" width="66.85546875" style="17" bestFit="1" customWidth="1"/>
    <col min="11529" max="11529" width="7.5703125" style="17" customWidth="1"/>
    <col min="11530" max="11539" width="10.28515625" style="17" customWidth="1"/>
    <col min="11540" max="11554" width="10.140625" style="17" customWidth="1"/>
    <col min="11555" max="11555" width="2.7109375" style="17" customWidth="1"/>
    <col min="11556" max="11556" width="30.85546875" style="17" customWidth="1"/>
    <col min="11557" max="11780" width="14.85546875" style="17"/>
    <col min="11781" max="11781" width="4.5703125" style="17" customWidth="1"/>
    <col min="11782" max="11783" width="4.7109375" style="17" customWidth="1"/>
    <col min="11784" max="11784" width="66.85546875" style="17" bestFit="1" customWidth="1"/>
    <col min="11785" max="11785" width="7.5703125" style="17" customWidth="1"/>
    <col min="11786" max="11795" width="10.28515625" style="17" customWidth="1"/>
    <col min="11796" max="11810" width="10.140625" style="17" customWidth="1"/>
    <col min="11811" max="11811" width="2.7109375" style="17" customWidth="1"/>
    <col min="11812" max="11812" width="30.85546875" style="17" customWidth="1"/>
    <col min="11813" max="12036" width="14.85546875" style="17"/>
    <col min="12037" max="12037" width="4.5703125" style="17" customWidth="1"/>
    <col min="12038" max="12039" width="4.7109375" style="17" customWidth="1"/>
    <col min="12040" max="12040" width="66.85546875" style="17" bestFit="1" customWidth="1"/>
    <col min="12041" max="12041" width="7.5703125" style="17" customWidth="1"/>
    <col min="12042" max="12051" width="10.28515625" style="17" customWidth="1"/>
    <col min="12052" max="12066" width="10.140625" style="17" customWidth="1"/>
    <col min="12067" max="12067" width="2.7109375" style="17" customWidth="1"/>
    <col min="12068" max="12068" width="30.85546875" style="17" customWidth="1"/>
    <col min="12069" max="12292" width="14.85546875" style="17"/>
    <col min="12293" max="12293" width="4.5703125" style="17" customWidth="1"/>
    <col min="12294" max="12295" width="4.7109375" style="17" customWidth="1"/>
    <col min="12296" max="12296" width="66.85546875" style="17" bestFit="1" customWidth="1"/>
    <col min="12297" max="12297" width="7.5703125" style="17" customWidth="1"/>
    <col min="12298" max="12307" width="10.28515625" style="17" customWidth="1"/>
    <col min="12308" max="12322" width="10.140625" style="17" customWidth="1"/>
    <col min="12323" max="12323" width="2.7109375" style="17" customWidth="1"/>
    <col min="12324" max="12324" width="30.85546875" style="17" customWidth="1"/>
    <col min="12325" max="12548" width="14.85546875" style="17"/>
    <col min="12549" max="12549" width="4.5703125" style="17" customWidth="1"/>
    <col min="12550" max="12551" width="4.7109375" style="17" customWidth="1"/>
    <col min="12552" max="12552" width="66.85546875" style="17" bestFit="1" customWidth="1"/>
    <col min="12553" max="12553" width="7.5703125" style="17" customWidth="1"/>
    <col min="12554" max="12563" width="10.28515625" style="17" customWidth="1"/>
    <col min="12564" max="12578" width="10.140625" style="17" customWidth="1"/>
    <col min="12579" max="12579" width="2.7109375" style="17" customWidth="1"/>
    <col min="12580" max="12580" width="30.85546875" style="17" customWidth="1"/>
    <col min="12581" max="12804" width="14.85546875" style="17"/>
    <col min="12805" max="12805" width="4.5703125" style="17" customWidth="1"/>
    <col min="12806" max="12807" width="4.7109375" style="17" customWidth="1"/>
    <col min="12808" max="12808" width="66.85546875" style="17" bestFit="1" customWidth="1"/>
    <col min="12809" max="12809" width="7.5703125" style="17" customWidth="1"/>
    <col min="12810" max="12819" width="10.28515625" style="17" customWidth="1"/>
    <col min="12820" max="12834" width="10.140625" style="17" customWidth="1"/>
    <col min="12835" max="12835" width="2.7109375" style="17" customWidth="1"/>
    <col min="12836" max="12836" width="30.85546875" style="17" customWidth="1"/>
    <col min="12837" max="13060" width="14.85546875" style="17"/>
    <col min="13061" max="13061" width="4.5703125" style="17" customWidth="1"/>
    <col min="13062" max="13063" width="4.7109375" style="17" customWidth="1"/>
    <col min="13064" max="13064" width="66.85546875" style="17" bestFit="1" customWidth="1"/>
    <col min="13065" max="13065" width="7.5703125" style="17" customWidth="1"/>
    <col min="13066" max="13075" width="10.28515625" style="17" customWidth="1"/>
    <col min="13076" max="13090" width="10.140625" style="17" customWidth="1"/>
    <col min="13091" max="13091" width="2.7109375" style="17" customWidth="1"/>
    <col min="13092" max="13092" width="30.85546875" style="17" customWidth="1"/>
    <col min="13093" max="13316" width="14.85546875" style="17"/>
    <col min="13317" max="13317" width="4.5703125" style="17" customWidth="1"/>
    <col min="13318" max="13319" width="4.7109375" style="17" customWidth="1"/>
    <col min="13320" max="13320" width="66.85546875" style="17" bestFit="1" customWidth="1"/>
    <col min="13321" max="13321" width="7.5703125" style="17" customWidth="1"/>
    <col min="13322" max="13331" width="10.28515625" style="17" customWidth="1"/>
    <col min="13332" max="13346" width="10.140625" style="17" customWidth="1"/>
    <col min="13347" max="13347" width="2.7109375" style="17" customWidth="1"/>
    <col min="13348" max="13348" width="30.85546875" style="17" customWidth="1"/>
    <col min="13349" max="13572" width="14.85546875" style="17"/>
    <col min="13573" max="13573" width="4.5703125" style="17" customWidth="1"/>
    <col min="13574" max="13575" width="4.7109375" style="17" customWidth="1"/>
    <col min="13576" max="13576" width="66.85546875" style="17" bestFit="1" customWidth="1"/>
    <col min="13577" max="13577" width="7.5703125" style="17" customWidth="1"/>
    <col min="13578" max="13587" width="10.28515625" style="17" customWidth="1"/>
    <col min="13588" max="13602" width="10.140625" style="17" customWidth="1"/>
    <col min="13603" max="13603" width="2.7109375" style="17" customWidth="1"/>
    <col min="13604" max="13604" width="30.85546875" style="17" customWidth="1"/>
    <col min="13605" max="13828" width="14.85546875" style="17"/>
    <col min="13829" max="13829" width="4.5703125" style="17" customWidth="1"/>
    <col min="13830" max="13831" width="4.7109375" style="17" customWidth="1"/>
    <col min="13832" max="13832" width="66.85546875" style="17" bestFit="1" customWidth="1"/>
    <col min="13833" max="13833" width="7.5703125" style="17" customWidth="1"/>
    <col min="13834" max="13843" width="10.28515625" style="17" customWidth="1"/>
    <col min="13844" max="13858" width="10.140625" style="17" customWidth="1"/>
    <col min="13859" max="13859" width="2.7109375" style="17" customWidth="1"/>
    <col min="13860" max="13860" width="30.85546875" style="17" customWidth="1"/>
    <col min="13861" max="14084" width="14.85546875" style="17"/>
    <col min="14085" max="14085" width="4.5703125" style="17" customWidth="1"/>
    <col min="14086" max="14087" width="4.7109375" style="17" customWidth="1"/>
    <col min="14088" max="14088" width="66.85546875" style="17" bestFit="1" customWidth="1"/>
    <col min="14089" max="14089" width="7.5703125" style="17" customWidth="1"/>
    <col min="14090" max="14099" width="10.28515625" style="17" customWidth="1"/>
    <col min="14100" max="14114" width="10.140625" style="17" customWidth="1"/>
    <col min="14115" max="14115" width="2.7109375" style="17" customWidth="1"/>
    <col min="14116" max="14116" width="30.85546875" style="17" customWidth="1"/>
    <col min="14117" max="14340" width="14.85546875" style="17"/>
    <col min="14341" max="14341" width="4.5703125" style="17" customWidth="1"/>
    <col min="14342" max="14343" width="4.7109375" style="17" customWidth="1"/>
    <col min="14344" max="14344" width="66.85546875" style="17" bestFit="1" customWidth="1"/>
    <col min="14345" max="14345" width="7.5703125" style="17" customWidth="1"/>
    <col min="14346" max="14355" width="10.28515625" style="17" customWidth="1"/>
    <col min="14356" max="14370" width="10.140625" style="17" customWidth="1"/>
    <col min="14371" max="14371" width="2.7109375" style="17" customWidth="1"/>
    <col min="14372" max="14372" width="30.85546875" style="17" customWidth="1"/>
    <col min="14373" max="14596" width="14.85546875" style="17"/>
    <col min="14597" max="14597" width="4.5703125" style="17" customWidth="1"/>
    <col min="14598" max="14599" width="4.7109375" style="17" customWidth="1"/>
    <col min="14600" max="14600" width="66.85546875" style="17" bestFit="1" customWidth="1"/>
    <col min="14601" max="14601" width="7.5703125" style="17" customWidth="1"/>
    <col min="14602" max="14611" width="10.28515625" style="17" customWidth="1"/>
    <col min="14612" max="14626" width="10.140625" style="17" customWidth="1"/>
    <col min="14627" max="14627" width="2.7109375" style="17" customWidth="1"/>
    <col min="14628" max="14628" width="30.85546875" style="17" customWidth="1"/>
    <col min="14629" max="14852" width="14.85546875" style="17"/>
    <col min="14853" max="14853" width="4.5703125" style="17" customWidth="1"/>
    <col min="14854" max="14855" width="4.7109375" style="17" customWidth="1"/>
    <col min="14856" max="14856" width="66.85546875" style="17" bestFit="1" customWidth="1"/>
    <col min="14857" max="14857" width="7.5703125" style="17" customWidth="1"/>
    <col min="14858" max="14867" width="10.28515625" style="17" customWidth="1"/>
    <col min="14868" max="14882" width="10.140625" style="17" customWidth="1"/>
    <col min="14883" max="14883" width="2.7109375" style="17" customWidth="1"/>
    <col min="14884" max="14884" width="30.85546875" style="17" customWidth="1"/>
    <col min="14885" max="15108" width="14.85546875" style="17"/>
    <col min="15109" max="15109" width="4.5703125" style="17" customWidth="1"/>
    <col min="15110" max="15111" width="4.7109375" style="17" customWidth="1"/>
    <col min="15112" max="15112" width="66.85546875" style="17" bestFit="1" customWidth="1"/>
    <col min="15113" max="15113" width="7.5703125" style="17" customWidth="1"/>
    <col min="15114" max="15123" width="10.28515625" style="17" customWidth="1"/>
    <col min="15124" max="15138" width="10.140625" style="17" customWidth="1"/>
    <col min="15139" max="15139" width="2.7109375" style="17" customWidth="1"/>
    <col min="15140" max="15140" width="30.85546875" style="17" customWidth="1"/>
    <col min="15141" max="15364" width="14.85546875" style="17"/>
    <col min="15365" max="15365" width="4.5703125" style="17" customWidth="1"/>
    <col min="15366" max="15367" width="4.7109375" style="17" customWidth="1"/>
    <col min="15368" max="15368" width="66.85546875" style="17" bestFit="1" customWidth="1"/>
    <col min="15369" max="15369" width="7.5703125" style="17" customWidth="1"/>
    <col min="15370" max="15379" width="10.28515625" style="17" customWidth="1"/>
    <col min="15380" max="15394" width="10.140625" style="17" customWidth="1"/>
    <col min="15395" max="15395" width="2.7109375" style="17" customWidth="1"/>
    <col min="15396" max="15396" width="30.85546875" style="17" customWidth="1"/>
    <col min="15397" max="15620" width="14.85546875" style="17"/>
    <col min="15621" max="15621" width="4.5703125" style="17" customWidth="1"/>
    <col min="15622" max="15623" width="4.7109375" style="17" customWidth="1"/>
    <col min="15624" max="15624" width="66.85546875" style="17" bestFit="1" customWidth="1"/>
    <col min="15625" max="15625" width="7.5703125" style="17" customWidth="1"/>
    <col min="15626" max="15635" width="10.28515625" style="17" customWidth="1"/>
    <col min="15636" max="15650" width="10.140625" style="17" customWidth="1"/>
    <col min="15651" max="15651" width="2.7109375" style="17" customWidth="1"/>
    <col min="15652" max="15652" width="30.85546875" style="17" customWidth="1"/>
    <col min="15653" max="15876" width="14.85546875" style="17"/>
    <col min="15877" max="15877" width="4.5703125" style="17" customWidth="1"/>
    <col min="15878" max="15879" width="4.7109375" style="17" customWidth="1"/>
    <col min="15880" max="15880" width="66.85546875" style="17" bestFit="1" customWidth="1"/>
    <col min="15881" max="15881" width="7.5703125" style="17" customWidth="1"/>
    <col min="15882" max="15891" width="10.28515625" style="17" customWidth="1"/>
    <col min="15892" max="15906" width="10.140625" style="17" customWidth="1"/>
    <col min="15907" max="15907" width="2.7109375" style="17" customWidth="1"/>
    <col min="15908" max="15908" width="30.85546875" style="17" customWidth="1"/>
    <col min="15909" max="16132" width="14.85546875" style="17"/>
    <col min="16133" max="16133" width="4.5703125" style="17" customWidth="1"/>
    <col min="16134" max="16135" width="4.7109375" style="17" customWidth="1"/>
    <col min="16136" max="16136" width="66.85546875" style="17" bestFit="1" customWidth="1"/>
    <col min="16137" max="16137" width="7.5703125" style="17" customWidth="1"/>
    <col min="16138" max="16147" width="10.28515625" style="17" customWidth="1"/>
    <col min="16148" max="16162" width="10.140625" style="17" customWidth="1"/>
    <col min="16163" max="16163" width="2.7109375" style="17" customWidth="1"/>
    <col min="16164" max="16164" width="30.85546875" style="17" customWidth="1"/>
    <col min="16165" max="16384" width="14.85546875" style="17"/>
  </cols>
  <sheetData>
    <row r="1" spans="1:37">
      <c r="A1" s="43" t="s">
        <v>106</v>
      </c>
      <c r="B1" s="11"/>
      <c r="C1" s="93"/>
      <c r="D1" s="93" t="s">
        <v>13</v>
      </c>
      <c r="E1" s="93">
        <v>1990</v>
      </c>
      <c r="F1" s="93">
        <v>1991</v>
      </c>
      <c r="G1" s="93">
        <v>1992</v>
      </c>
      <c r="H1" s="93">
        <v>1993</v>
      </c>
      <c r="I1" s="93">
        <v>1994</v>
      </c>
      <c r="J1" s="93">
        <v>1995</v>
      </c>
      <c r="K1" s="93">
        <v>1996</v>
      </c>
      <c r="L1" s="93">
        <v>1997</v>
      </c>
      <c r="M1" s="93">
        <v>1998</v>
      </c>
      <c r="N1" s="93">
        <v>1999</v>
      </c>
      <c r="O1" s="93">
        <v>2000</v>
      </c>
      <c r="P1" s="93">
        <v>2001</v>
      </c>
      <c r="Q1" s="93">
        <v>2002</v>
      </c>
      <c r="R1" s="93">
        <v>2003</v>
      </c>
      <c r="S1" s="93">
        <v>2004</v>
      </c>
      <c r="T1" s="93">
        <v>2005</v>
      </c>
      <c r="U1" s="93">
        <v>2006</v>
      </c>
      <c r="V1" s="93">
        <v>2007</v>
      </c>
      <c r="W1" s="93">
        <v>2008</v>
      </c>
      <c r="X1" s="93">
        <v>2009</v>
      </c>
      <c r="Y1" s="93">
        <v>2010</v>
      </c>
      <c r="Z1" s="93">
        <v>2011</v>
      </c>
      <c r="AA1" s="93">
        <v>2012</v>
      </c>
      <c r="AB1" s="93">
        <v>2013</v>
      </c>
      <c r="AC1" s="93">
        <v>2014</v>
      </c>
      <c r="AD1" s="93">
        <v>2015</v>
      </c>
      <c r="AE1" s="93">
        <v>2016</v>
      </c>
      <c r="AF1" s="93">
        <v>2017</v>
      </c>
      <c r="AG1" s="93">
        <v>2018</v>
      </c>
      <c r="AH1" s="93">
        <v>2019</v>
      </c>
      <c r="AI1" s="93"/>
      <c r="AJ1" s="93" t="s">
        <v>14</v>
      </c>
    </row>
    <row r="2" spans="1:37">
      <c r="A2" s="93"/>
      <c r="B2" s="11"/>
      <c r="C2" s="93"/>
      <c r="D2" s="13" t="s">
        <v>15</v>
      </c>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37">
      <c r="A3" s="14"/>
      <c r="B3" s="15"/>
      <c r="C3" s="15" t="s">
        <v>88</v>
      </c>
      <c r="D3" s="14"/>
      <c r="E3" s="235">
        <v>3153.1309642974497</v>
      </c>
      <c r="F3" s="235">
        <v>3467.6398538880858</v>
      </c>
      <c r="G3" s="235">
        <v>3693.2491397578237</v>
      </c>
      <c r="H3" s="235">
        <v>3879.102866286486</v>
      </c>
      <c r="I3" s="235">
        <v>4036.10917770687</v>
      </c>
      <c r="J3" s="235">
        <v>4333.9960385671384</v>
      </c>
      <c r="K3" s="235">
        <v>4595.5085408848618</v>
      </c>
      <c r="L3" s="235">
        <v>4654.3806541295362</v>
      </c>
      <c r="M3" s="235">
        <v>5129.8981517450175</v>
      </c>
      <c r="N3" s="235">
        <v>5178.1606320521405</v>
      </c>
      <c r="O3" s="235">
        <v>5167.0735876596736</v>
      </c>
      <c r="P3" s="235">
        <v>5204.1181709374814</v>
      </c>
      <c r="Q3" s="235">
        <v>5278.9421854850789</v>
      </c>
      <c r="R3" s="235">
        <v>5425.7949988642922</v>
      </c>
      <c r="S3" s="235">
        <v>5509.8412480191673</v>
      </c>
      <c r="T3" s="235">
        <v>5789.570687925544</v>
      </c>
      <c r="U3" s="235">
        <v>5727.3562883948707</v>
      </c>
      <c r="V3" s="235">
        <v>5793.0530626798782</v>
      </c>
      <c r="W3" s="235">
        <v>5748.350540577183</v>
      </c>
      <c r="X3" s="235">
        <v>5791.1951128804849</v>
      </c>
      <c r="Y3" s="38">
        <v>5754.6389209999998</v>
      </c>
      <c r="Z3" s="38">
        <v>5810.8536770000001</v>
      </c>
      <c r="AA3" s="38">
        <v>5664.5475379999998</v>
      </c>
      <c r="AB3" s="38">
        <v>5616.0620989999998</v>
      </c>
      <c r="AC3" s="38">
        <v>5726.4285801782189</v>
      </c>
      <c r="AD3" s="38">
        <v>5722.269149983169</v>
      </c>
      <c r="AE3" s="38">
        <v>5959.3810158772285</v>
      </c>
      <c r="AF3" s="38">
        <v>5932.6364073158429</v>
      </c>
      <c r="AG3" s="38">
        <v>5897.916531368317</v>
      </c>
      <c r="AH3" s="38">
        <v>5915.4729855171263</v>
      </c>
      <c r="AI3" s="38"/>
      <c r="AJ3" s="15"/>
    </row>
    <row r="4" spans="1:37">
      <c r="A4" s="16">
        <v>1</v>
      </c>
      <c r="C4" s="234" t="s">
        <v>19</v>
      </c>
      <c r="D4" s="18" t="s">
        <v>15</v>
      </c>
      <c r="E4" s="233">
        <v>0</v>
      </c>
      <c r="F4" s="233">
        <v>0</v>
      </c>
      <c r="G4" s="233">
        <v>0</v>
      </c>
      <c r="H4" s="233">
        <v>0</v>
      </c>
      <c r="I4" s="233">
        <v>0</v>
      </c>
      <c r="J4" s="233">
        <v>0</v>
      </c>
      <c r="K4" s="233">
        <v>0</v>
      </c>
      <c r="L4" s="233">
        <v>0</v>
      </c>
      <c r="M4" s="233">
        <v>0</v>
      </c>
      <c r="N4" s="233">
        <v>0</v>
      </c>
      <c r="O4" s="233">
        <v>0</v>
      </c>
      <c r="P4" s="233">
        <v>0</v>
      </c>
      <c r="Q4" s="233">
        <v>0</v>
      </c>
      <c r="R4" s="233">
        <v>0</v>
      </c>
      <c r="S4" s="233">
        <v>0</v>
      </c>
      <c r="T4" s="233">
        <v>0</v>
      </c>
      <c r="U4" s="233">
        <v>0</v>
      </c>
      <c r="V4" s="233">
        <v>0</v>
      </c>
      <c r="W4" s="233">
        <v>0</v>
      </c>
      <c r="X4" s="233">
        <v>0</v>
      </c>
      <c r="Y4" s="39">
        <v>0</v>
      </c>
      <c r="Z4" s="39">
        <v>0</v>
      </c>
      <c r="AA4" s="39">
        <v>0</v>
      </c>
      <c r="AB4" s="39">
        <v>0</v>
      </c>
      <c r="AC4" s="39">
        <v>0</v>
      </c>
      <c r="AD4" s="39">
        <v>0</v>
      </c>
      <c r="AE4" s="39">
        <v>0</v>
      </c>
      <c r="AF4" s="39">
        <v>0</v>
      </c>
      <c r="AG4" s="39">
        <v>0</v>
      </c>
      <c r="AH4" s="39">
        <v>0</v>
      </c>
      <c r="AI4" s="39"/>
      <c r="AJ4" s="19"/>
    </row>
    <row r="5" spans="1:37">
      <c r="A5" s="16">
        <v>2</v>
      </c>
      <c r="C5" s="234" t="s">
        <v>17</v>
      </c>
      <c r="D5" s="18" t="s">
        <v>15</v>
      </c>
      <c r="E5" s="233">
        <v>1116.1399824000055</v>
      </c>
      <c r="F5" s="233">
        <v>1189.4879715580041</v>
      </c>
      <c r="G5" s="233">
        <v>1241.3167976650027</v>
      </c>
      <c r="H5" s="233">
        <v>1221.6242848670024</v>
      </c>
      <c r="I5" s="233">
        <v>1232.1337997520038</v>
      </c>
      <c r="J5" s="233">
        <v>1246.940404050004</v>
      </c>
      <c r="K5" s="233">
        <v>1278.7164919260013</v>
      </c>
      <c r="L5" s="233">
        <v>1311.8097686309993</v>
      </c>
      <c r="M5" s="233">
        <v>1349.6721020229986</v>
      </c>
      <c r="N5" s="233">
        <v>1512.4489917929975</v>
      </c>
      <c r="O5" s="233">
        <v>1468.5441590789976</v>
      </c>
      <c r="P5" s="233">
        <v>1402.5879980819966</v>
      </c>
      <c r="Q5" s="233">
        <v>1368.505602117001</v>
      </c>
      <c r="R5" s="233">
        <v>1285.3580658840035</v>
      </c>
      <c r="S5" s="233">
        <v>1290.8500902630037</v>
      </c>
      <c r="T5" s="233">
        <v>1303.9631579159943</v>
      </c>
      <c r="U5" s="233">
        <v>1256.4022026690004</v>
      </c>
      <c r="V5" s="233">
        <v>1255.6495070369949</v>
      </c>
      <c r="W5" s="233">
        <v>1235.7115164900019</v>
      </c>
      <c r="X5" s="233">
        <v>1225.4628904684953</v>
      </c>
      <c r="Y5" s="39">
        <v>1186.028589</v>
      </c>
      <c r="Z5" s="39">
        <v>1168.663499</v>
      </c>
      <c r="AA5" s="39">
        <v>1137.7022220000001</v>
      </c>
      <c r="AB5" s="39">
        <v>1114.4302709999997</v>
      </c>
      <c r="AC5" s="39">
        <v>1092.2704261782178</v>
      </c>
      <c r="AD5" s="39">
        <v>1126.4410179831684</v>
      </c>
      <c r="AE5" s="39">
        <v>1137.542701877228</v>
      </c>
      <c r="AF5" s="39">
        <v>1091.7044053158415</v>
      </c>
      <c r="AG5" s="39">
        <v>1071.1558833683168</v>
      </c>
      <c r="AH5" s="39">
        <v>1071.271172</v>
      </c>
      <c r="AI5" s="39"/>
      <c r="AJ5" s="19"/>
    </row>
    <row r="6" spans="1:37">
      <c r="A6" s="16">
        <v>3</v>
      </c>
      <c r="C6" s="234" t="s">
        <v>18</v>
      </c>
      <c r="D6" s="18" t="s">
        <v>15</v>
      </c>
      <c r="E6" s="233">
        <v>610.01358245744439</v>
      </c>
      <c r="F6" s="233">
        <v>688.38407989008192</v>
      </c>
      <c r="G6" s="233">
        <v>765.57760059282145</v>
      </c>
      <c r="H6" s="233">
        <v>750.39796893948369</v>
      </c>
      <c r="I6" s="233">
        <v>760.75976837486633</v>
      </c>
      <c r="J6" s="233">
        <v>861.08870419713435</v>
      </c>
      <c r="K6" s="233">
        <v>892.24330583886058</v>
      </c>
      <c r="L6" s="233">
        <v>890.64162863853744</v>
      </c>
      <c r="M6" s="233">
        <v>885.69229008201921</v>
      </c>
      <c r="N6" s="233">
        <v>805.82074029914372</v>
      </c>
      <c r="O6" s="233">
        <v>660.34012818067663</v>
      </c>
      <c r="P6" s="233">
        <v>664.29481879548564</v>
      </c>
      <c r="Q6" s="233">
        <v>638.39947064807745</v>
      </c>
      <c r="R6" s="233">
        <v>701.04163798028935</v>
      </c>
      <c r="S6" s="233">
        <v>733.48907293616332</v>
      </c>
      <c r="T6" s="233">
        <v>762.20987526954968</v>
      </c>
      <c r="U6" s="233">
        <v>729.63738128587102</v>
      </c>
      <c r="V6" s="233">
        <v>736.59338256288356</v>
      </c>
      <c r="W6" s="233">
        <v>745.95245566718131</v>
      </c>
      <c r="X6" s="233">
        <v>763.16885349199003</v>
      </c>
      <c r="Y6" s="39">
        <v>734.02955099999997</v>
      </c>
      <c r="Z6" s="39">
        <v>723.33329200000003</v>
      </c>
      <c r="AA6" s="39">
        <v>709.28791699999999</v>
      </c>
      <c r="AB6" s="39">
        <v>655.76130699999999</v>
      </c>
      <c r="AC6" s="39">
        <v>650.55766900000003</v>
      </c>
      <c r="AD6" s="39">
        <v>636.84575199999995</v>
      </c>
      <c r="AE6" s="39">
        <v>653.37541199999998</v>
      </c>
      <c r="AF6" s="39">
        <v>647.52639399999998</v>
      </c>
      <c r="AG6" s="39">
        <v>703.74232200000006</v>
      </c>
      <c r="AH6" s="39">
        <v>697.68243251712761</v>
      </c>
      <c r="AI6" s="39"/>
      <c r="AJ6" s="19"/>
    </row>
    <row r="7" spans="1:37">
      <c r="A7" s="16">
        <v>4</v>
      </c>
      <c r="C7" s="234" t="s">
        <v>192</v>
      </c>
      <c r="D7" s="18" t="s">
        <v>15</v>
      </c>
      <c r="E7" s="233">
        <v>17.131751999999999</v>
      </c>
      <c r="F7" s="233">
        <v>21.721112999999999</v>
      </c>
      <c r="G7" s="233">
        <v>27.977031</v>
      </c>
      <c r="H7" s="233">
        <v>33.806925</v>
      </c>
      <c r="I7" s="233">
        <v>40.588388999999999</v>
      </c>
      <c r="J7" s="233">
        <v>47.658816000000002</v>
      </c>
      <c r="K7" s="233">
        <v>52.686422999999998</v>
      </c>
      <c r="L7" s="233">
        <v>57.624110999999999</v>
      </c>
      <c r="M7" s="233">
        <v>61.194681000000003</v>
      </c>
      <c r="N7" s="233">
        <v>63.882648000000003</v>
      </c>
      <c r="O7" s="233">
        <v>67.467185999999998</v>
      </c>
      <c r="P7" s="233">
        <v>70.799426999999994</v>
      </c>
      <c r="Q7" s="233">
        <v>73.614851999999999</v>
      </c>
      <c r="R7" s="233">
        <v>76.764635999999996</v>
      </c>
      <c r="S7" s="233">
        <v>80.926226999999997</v>
      </c>
      <c r="T7" s="233">
        <v>85.120992000000001</v>
      </c>
      <c r="U7" s="233">
        <v>89.395200000000003</v>
      </c>
      <c r="V7" s="233">
        <v>92.082294000000005</v>
      </c>
      <c r="W7" s="233">
        <v>95.617943999999994</v>
      </c>
      <c r="X7" s="233">
        <v>98.807885999999996</v>
      </c>
      <c r="Y7" s="39">
        <v>99.790884000000005</v>
      </c>
      <c r="Z7" s="39">
        <v>98.832329999999999</v>
      </c>
      <c r="AA7" s="39">
        <v>99.558666000000002</v>
      </c>
      <c r="AB7" s="39">
        <v>98.490114000000005</v>
      </c>
      <c r="AC7" s="39">
        <v>97.907823000000008</v>
      </c>
      <c r="AD7" s="39">
        <v>99.096849000000006</v>
      </c>
      <c r="AE7" s="39">
        <v>97.879013999999998</v>
      </c>
      <c r="AF7" s="39">
        <v>98.750267999999991</v>
      </c>
      <c r="AG7" s="39">
        <v>91.397861999999989</v>
      </c>
      <c r="AH7" s="39">
        <v>88.223634000000004</v>
      </c>
      <c r="AI7" s="39"/>
      <c r="AJ7" s="19"/>
    </row>
    <row r="8" spans="1:37">
      <c r="A8" s="16">
        <v>5</v>
      </c>
      <c r="C8" s="234" t="s">
        <v>21</v>
      </c>
      <c r="D8" s="18" t="s">
        <v>15</v>
      </c>
      <c r="E8" s="233">
        <v>1409.8456474399998</v>
      </c>
      <c r="F8" s="233">
        <v>1568.0466894399999</v>
      </c>
      <c r="G8" s="233">
        <v>1658.3777104999997</v>
      </c>
      <c r="H8" s="233">
        <v>1873.2736874799998</v>
      </c>
      <c r="I8" s="233">
        <v>2002.6272205799999</v>
      </c>
      <c r="J8" s="233">
        <v>2178.3081143199997</v>
      </c>
      <c r="K8" s="233">
        <v>2371.8623201199998</v>
      </c>
      <c r="L8" s="233">
        <v>2394.3051458599998</v>
      </c>
      <c r="M8" s="233">
        <v>2833.33907864</v>
      </c>
      <c r="N8" s="233">
        <v>2796.0082519599996</v>
      </c>
      <c r="O8" s="233">
        <v>2970.7221144</v>
      </c>
      <c r="P8" s="233">
        <v>3066.4359270599998</v>
      </c>
      <c r="Q8" s="233">
        <v>3198.4222607199999</v>
      </c>
      <c r="R8" s="233">
        <v>3362.6306589999999</v>
      </c>
      <c r="S8" s="233">
        <v>3404.5758578199998</v>
      </c>
      <c r="T8" s="233">
        <v>3638.2766627399997</v>
      </c>
      <c r="U8" s="233">
        <v>3651.9215044399998</v>
      </c>
      <c r="V8" s="233">
        <v>3708.7278790799996</v>
      </c>
      <c r="W8" s="233">
        <v>3671.0686244199992</v>
      </c>
      <c r="X8" s="233">
        <v>3703.7554829199998</v>
      </c>
      <c r="Y8" s="39">
        <v>3734.7898969999997</v>
      </c>
      <c r="Z8" s="39">
        <v>3820.0245560000003</v>
      </c>
      <c r="AA8" s="39">
        <v>3717.9987329999999</v>
      </c>
      <c r="AB8" s="39">
        <v>3747.3804070000001</v>
      </c>
      <c r="AC8" s="39">
        <v>3885.6926620000013</v>
      </c>
      <c r="AD8" s="39">
        <v>3859.8855310000008</v>
      </c>
      <c r="AE8" s="39">
        <v>4070.5838880000006</v>
      </c>
      <c r="AF8" s="39">
        <v>4094.6553400000012</v>
      </c>
      <c r="AG8" s="39">
        <v>4031.6204640000005</v>
      </c>
      <c r="AH8" s="39">
        <v>4058.2957470000001</v>
      </c>
      <c r="AI8" s="39"/>
      <c r="AJ8" s="19"/>
    </row>
    <row r="9" spans="1:37">
      <c r="A9" s="16">
        <v>6</v>
      </c>
      <c r="C9" s="234" t="s">
        <v>20</v>
      </c>
      <c r="D9" s="18" t="s">
        <v>15</v>
      </c>
      <c r="E9" s="233">
        <v>0</v>
      </c>
      <c r="F9" s="233">
        <v>0</v>
      </c>
      <c r="G9" s="233">
        <v>0</v>
      </c>
      <c r="H9" s="233">
        <v>0</v>
      </c>
      <c r="I9" s="233">
        <v>0</v>
      </c>
      <c r="J9" s="233">
        <v>0</v>
      </c>
      <c r="K9" s="233">
        <v>0</v>
      </c>
      <c r="L9" s="233">
        <v>0</v>
      </c>
      <c r="M9" s="233">
        <v>0</v>
      </c>
      <c r="N9" s="233">
        <v>0</v>
      </c>
      <c r="O9" s="233">
        <v>0</v>
      </c>
      <c r="P9" s="233">
        <v>0</v>
      </c>
      <c r="Q9" s="233">
        <v>0</v>
      </c>
      <c r="R9" s="233">
        <v>0</v>
      </c>
      <c r="S9" s="233">
        <v>0</v>
      </c>
      <c r="T9" s="233">
        <v>0</v>
      </c>
      <c r="U9" s="233">
        <v>0</v>
      </c>
      <c r="V9" s="233">
        <v>0</v>
      </c>
      <c r="W9" s="233">
        <v>0</v>
      </c>
      <c r="X9" s="233">
        <v>0</v>
      </c>
      <c r="Y9" s="39">
        <v>0</v>
      </c>
      <c r="Z9" s="39">
        <v>0</v>
      </c>
      <c r="AA9" s="39">
        <v>0</v>
      </c>
      <c r="AB9" s="39">
        <v>0</v>
      </c>
      <c r="AC9" s="39">
        <v>0</v>
      </c>
      <c r="AD9" s="39">
        <v>0</v>
      </c>
      <c r="AE9" s="39">
        <v>0</v>
      </c>
      <c r="AF9" s="39">
        <v>0</v>
      </c>
      <c r="AG9" s="39">
        <v>0</v>
      </c>
      <c r="AH9" s="39">
        <v>0</v>
      </c>
      <c r="AI9" s="39"/>
      <c r="AJ9" s="19"/>
    </row>
    <row r="10" spans="1:37">
      <c r="A10" s="16">
        <v>7</v>
      </c>
      <c r="C10" s="234" t="s">
        <v>193</v>
      </c>
      <c r="D10" s="18" t="s">
        <v>15</v>
      </c>
      <c r="E10" s="233">
        <v>0</v>
      </c>
      <c r="F10" s="233">
        <v>0</v>
      </c>
      <c r="G10" s="233">
        <v>0</v>
      </c>
      <c r="H10" s="233">
        <v>0</v>
      </c>
      <c r="I10" s="233">
        <v>0</v>
      </c>
      <c r="J10" s="233">
        <v>0</v>
      </c>
      <c r="K10" s="233">
        <v>0</v>
      </c>
      <c r="L10" s="233">
        <v>0</v>
      </c>
      <c r="M10" s="233">
        <v>0</v>
      </c>
      <c r="N10" s="233">
        <v>0</v>
      </c>
      <c r="O10" s="233">
        <v>0</v>
      </c>
      <c r="P10" s="233">
        <v>0</v>
      </c>
      <c r="Q10" s="233">
        <v>0</v>
      </c>
      <c r="R10" s="233">
        <v>0</v>
      </c>
      <c r="S10" s="233">
        <v>0</v>
      </c>
      <c r="T10" s="233">
        <v>0</v>
      </c>
      <c r="U10" s="233">
        <v>0</v>
      </c>
      <c r="V10" s="233">
        <v>0</v>
      </c>
      <c r="W10" s="233">
        <v>0</v>
      </c>
      <c r="X10" s="233">
        <v>0</v>
      </c>
      <c r="Y10" s="39">
        <v>0</v>
      </c>
      <c r="Z10" s="39">
        <v>0</v>
      </c>
      <c r="AA10" s="39">
        <v>0</v>
      </c>
      <c r="AB10" s="39">
        <v>0</v>
      </c>
      <c r="AC10" s="39">
        <v>0</v>
      </c>
      <c r="AD10" s="39">
        <v>0</v>
      </c>
      <c r="AE10" s="39">
        <v>0</v>
      </c>
      <c r="AF10" s="39">
        <v>0</v>
      </c>
      <c r="AG10" s="39">
        <v>0</v>
      </c>
      <c r="AH10" s="39">
        <v>0</v>
      </c>
      <c r="AI10" s="39"/>
      <c r="AJ10" s="19"/>
    </row>
    <row r="11" spans="1:37">
      <c r="A11" s="14"/>
      <c r="B11" s="15"/>
      <c r="C11" s="15" t="s">
        <v>16</v>
      </c>
      <c r="D11" s="14"/>
      <c r="E11" s="236">
        <v>0</v>
      </c>
      <c r="F11" s="236">
        <v>0</v>
      </c>
      <c r="G11" s="236">
        <v>0</v>
      </c>
      <c r="H11" s="236">
        <v>0</v>
      </c>
      <c r="I11" s="236">
        <v>0</v>
      </c>
      <c r="J11" s="236">
        <v>0</v>
      </c>
      <c r="K11" s="236">
        <v>0</v>
      </c>
      <c r="L11" s="236">
        <v>0</v>
      </c>
      <c r="M11" s="236">
        <v>0</v>
      </c>
      <c r="N11" s="236">
        <v>0</v>
      </c>
      <c r="O11" s="236">
        <v>0</v>
      </c>
      <c r="P11" s="236">
        <v>0</v>
      </c>
      <c r="Q11" s="236">
        <v>0</v>
      </c>
      <c r="R11" s="236">
        <v>0</v>
      </c>
      <c r="S11" s="236">
        <v>0</v>
      </c>
      <c r="T11" s="236">
        <v>0</v>
      </c>
      <c r="U11" s="236">
        <v>0</v>
      </c>
      <c r="V11" s="236">
        <v>0</v>
      </c>
      <c r="W11" s="236">
        <v>0</v>
      </c>
      <c r="X11" s="236">
        <v>0</v>
      </c>
      <c r="Y11" s="236">
        <v>45.130290241398392</v>
      </c>
      <c r="Z11" s="236">
        <v>46.160245072963747</v>
      </c>
      <c r="AA11" s="236">
        <v>44.927389910801587</v>
      </c>
      <c r="AB11" s="236">
        <v>45.282430893552259</v>
      </c>
      <c r="AC11" s="236">
        <v>47.863649957180577</v>
      </c>
      <c r="AD11" s="236">
        <v>47.545759791377471</v>
      </c>
      <c r="AE11" s="236">
        <v>50.141125221233757</v>
      </c>
      <c r="AF11" s="236">
        <v>50.437635432593616</v>
      </c>
      <c r="AG11" s="236">
        <v>49.66117689549322</v>
      </c>
      <c r="AH11" s="236">
        <v>16.270283112134457</v>
      </c>
      <c r="AI11" s="236"/>
      <c r="AJ11" s="15"/>
      <c r="AK11" s="15"/>
    </row>
    <row r="12" spans="1:37">
      <c r="A12" s="16">
        <v>1</v>
      </c>
      <c r="C12" s="17" t="s">
        <v>19</v>
      </c>
      <c r="D12" s="18" t="s">
        <v>15</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19"/>
      <c r="AK12" s="19"/>
    </row>
    <row r="13" spans="1:37">
      <c r="A13" s="16">
        <v>2</v>
      </c>
      <c r="C13" s="17" t="s">
        <v>17</v>
      </c>
      <c r="D13" s="18" t="s">
        <v>15</v>
      </c>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19"/>
      <c r="AK13" s="19"/>
    </row>
    <row r="14" spans="1:37">
      <c r="A14" s="16">
        <v>3</v>
      </c>
      <c r="C14" s="17" t="s">
        <v>18</v>
      </c>
      <c r="D14" s="18" t="s">
        <v>15</v>
      </c>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19"/>
      <c r="AK14" s="19"/>
    </row>
    <row r="15" spans="1:37">
      <c r="A15" s="16">
        <v>4</v>
      </c>
      <c r="C15" s="17" t="s">
        <v>192</v>
      </c>
      <c r="D15" s="18" t="s">
        <v>15</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19"/>
      <c r="AK15" s="19"/>
    </row>
    <row r="16" spans="1:37">
      <c r="A16" s="16">
        <v>5</v>
      </c>
      <c r="C16" s="17" t="s">
        <v>21</v>
      </c>
      <c r="D16" s="18" t="s">
        <v>15</v>
      </c>
      <c r="E16" s="237"/>
      <c r="F16" s="237"/>
      <c r="G16" s="237"/>
      <c r="H16" s="237"/>
      <c r="I16" s="237"/>
      <c r="J16" s="237"/>
      <c r="K16" s="237"/>
      <c r="L16" s="237"/>
      <c r="M16" s="237"/>
      <c r="N16" s="237"/>
      <c r="O16" s="237"/>
      <c r="P16" s="237"/>
      <c r="Q16" s="237"/>
      <c r="R16" s="237"/>
      <c r="S16" s="237"/>
      <c r="T16" s="237"/>
      <c r="U16" s="237"/>
      <c r="V16" s="237"/>
      <c r="W16" s="237"/>
      <c r="X16" s="237"/>
      <c r="Y16" s="237">
        <v>45.130290241398392</v>
      </c>
      <c r="Z16" s="237">
        <v>46.160245072963747</v>
      </c>
      <c r="AA16" s="237">
        <v>44.927389910801587</v>
      </c>
      <c r="AB16" s="237">
        <v>45.282430893552259</v>
      </c>
      <c r="AC16" s="237">
        <v>47.863649957180577</v>
      </c>
      <c r="AD16" s="237">
        <v>47.545759791377471</v>
      </c>
      <c r="AE16" s="237">
        <v>50.141125221233757</v>
      </c>
      <c r="AF16" s="237">
        <v>50.437635432593616</v>
      </c>
      <c r="AG16" s="237">
        <v>49.66117689549322</v>
      </c>
      <c r="AH16" s="237">
        <v>16.270283112134457</v>
      </c>
      <c r="AI16" s="237"/>
      <c r="AJ16" s="19"/>
      <c r="AK16" s="19"/>
    </row>
    <row r="17" spans="1:37">
      <c r="A17" s="16">
        <v>6</v>
      </c>
      <c r="C17" s="17" t="s">
        <v>20</v>
      </c>
      <c r="D17" s="18" t="s">
        <v>15</v>
      </c>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19"/>
      <c r="AK17" s="19"/>
    </row>
    <row r="18" spans="1:37">
      <c r="A18" s="16">
        <v>7</v>
      </c>
      <c r="C18" s="17" t="s">
        <v>22</v>
      </c>
      <c r="D18" s="18" t="s">
        <v>15</v>
      </c>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19"/>
      <c r="AK18" s="19"/>
    </row>
    <row r="19" spans="1:37">
      <c r="A19" s="15"/>
      <c r="B19" s="15"/>
      <c r="C19" s="15" t="s">
        <v>23</v>
      </c>
      <c r="D19" s="21"/>
      <c r="E19" s="238">
        <v>0</v>
      </c>
      <c r="F19" s="238">
        <v>0</v>
      </c>
      <c r="G19" s="238">
        <v>0</v>
      </c>
      <c r="H19" s="238">
        <v>0</v>
      </c>
      <c r="I19" s="238">
        <v>0</v>
      </c>
      <c r="J19" s="238">
        <v>0</v>
      </c>
      <c r="K19" s="238">
        <v>0</v>
      </c>
      <c r="L19" s="238">
        <v>0</v>
      </c>
      <c r="M19" s="238">
        <v>0</v>
      </c>
      <c r="N19" s="238">
        <v>0</v>
      </c>
      <c r="O19" s="238">
        <v>0</v>
      </c>
      <c r="P19" s="238">
        <v>0</v>
      </c>
      <c r="Q19" s="238">
        <v>0</v>
      </c>
      <c r="R19" s="238">
        <v>0</v>
      </c>
      <c r="S19" s="238">
        <v>0</v>
      </c>
      <c r="T19" s="238">
        <v>0</v>
      </c>
      <c r="U19" s="238">
        <v>0</v>
      </c>
      <c r="V19" s="238">
        <v>0</v>
      </c>
      <c r="W19" s="238">
        <v>0</v>
      </c>
      <c r="X19" s="238">
        <v>0</v>
      </c>
      <c r="Y19" s="238">
        <v>889.85908163001557</v>
      </c>
      <c r="Z19" s="238">
        <v>910.16727498828516</v>
      </c>
      <c r="AA19" s="238">
        <v>885.85838274504192</v>
      </c>
      <c r="AB19" s="238">
        <v>892.8589236492021</v>
      </c>
      <c r="AC19" s="238">
        <v>805.70477427920639</v>
      </c>
      <c r="AD19" s="238">
        <v>800.35362315485406</v>
      </c>
      <c r="AE19" s="238">
        <v>844.04227455743501</v>
      </c>
      <c r="AF19" s="238">
        <v>849.03352978199257</v>
      </c>
      <c r="AG19" s="238">
        <v>835.96314440746926</v>
      </c>
      <c r="AH19" s="238">
        <v>1167.6706316884013</v>
      </c>
      <c r="AI19" s="238"/>
      <c r="AJ19" s="22"/>
      <c r="AK19" s="22"/>
    </row>
    <row r="20" spans="1:37">
      <c r="A20" s="16">
        <v>8</v>
      </c>
      <c r="C20" s="17" t="s">
        <v>19</v>
      </c>
      <c r="D20" s="18" t="s">
        <v>15</v>
      </c>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19"/>
      <c r="AK20" s="19"/>
    </row>
    <row r="21" spans="1:37">
      <c r="A21" s="16">
        <v>9</v>
      </c>
      <c r="C21" s="17" t="s">
        <v>17</v>
      </c>
      <c r="D21" s="18" t="s">
        <v>15</v>
      </c>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19"/>
      <c r="AK21" s="19"/>
    </row>
    <row r="22" spans="1:37">
      <c r="A22" s="16">
        <v>10</v>
      </c>
      <c r="C22" s="17" t="s">
        <v>18</v>
      </c>
      <c r="D22" s="18" t="s">
        <v>15</v>
      </c>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19"/>
      <c r="AK22" s="19"/>
    </row>
    <row r="23" spans="1:37">
      <c r="A23" s="16">
        <v>11</v>
      </c>
      <c r="C23" s="17" t="s">
        <v>192</v>
      </c>
      <c r="D23" s="18" t="s">
        <v>15</v>
      </c>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19"/>
      <c r="AK23" s="19"/>
    </row>
    <row r="24" spans="1:37">
      <c r="A24" s="16">
        <v>12</v>
      </c>
      <c r="C24" s="17" t="s">
        <v>21</v>
      </c>
      <c r="D24" s="18" t="s">
        <v>15</v>
      </c>
      <c r="E24" s="237"/>
      <c r="F24" s="237"/>
      <c r="G24" s="237"/>
      <c r="H24" s="237"/>
      <c r="I24" s="237"/>
      <c r="J24" s="237"/>
      <c r="K24" s="237"/>
      <c r="L24" s="237"/>
      <c r="M24" s="237"/>
      <c r="N24" s="237"/>
      <c r="O24" s="237"/>
      <c r="P24" s="237"/>
      <c r="Q24" s="237"/>
      <c r="R24" s="237"/>
      <c r="S24" s="237"/>
      <c r="T24" s="237"/>
      <c r="U24" s="237"/>
      <c r="V24" s="237"/>
      <c r="W24" s="237"/>
      <c r="X24" s="237"/>
      <c r="Y24" s="237">
        <v>889.85908163001557</v>
      </c>
      <c r="Z24" s="237">
        <v>910.16727498828516</v>
      </c>
      <c r="AA24" s="237">
        <v>885.85838274504192</v>
      </c>
      <c r="AB24" s="237">
        <v>892.8589236492021</v>
      </c>
      <c r="AC24" s="237">
        <v>805.70477427920639</v>
      </c>
      <c r="AD24" s="237">
        <v>800.35362315485406</v>
      </c>
      <c r="AE24" s="237">
        <v>844.04227455743501</v>
      </c>
      <c r="AF24" s="237">
        <v>849.03352978199257</v>
      </c>
      <c r="AG24" s="237">
        <v>835.96314440746926</v>
      </c>
      <c r="AH24" s="237">
        <v>1167.6706316884013</v>
      </c>
      <c r="AI24" s="237"/>
      <c r="AJ24" s="19"/>
      <c r="AK24" s="19"/>
    </row>
    <row r="25" spans="1:37">
      <c r="A25" s="16">
        <v>13</v>
      </c>
      <c r="C25" s="17" t="s">
        <v>20</v>
      </c>
      <c r="D25" s="18" t="s">
        <v>15</v>
      </c>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19"/>
      <c r="AK25" s="19"/>
    </row>
    <row r="26" spans="1:37">
      <c r="A26" s="16">
        <v>14</v>
      </c>
      <c r="C26" s="17" t="s">
        <v>22</v>
      </c>
      <c r="D26" s="18" t="s">
        <v>15</v>
      </c>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19"/>
      <c r="AK26" s="19"/>
    </row>
    <row r="27" spans="1:37">
      <c r="A27" s="15"/>
      <c r="B27" s="15"/>
      <c r="C27" s="15" t="s">
        <v>27</v>
      </c>
      <c r="D27" s="21"/>
      <c r="E27" s="238">
        <v>0</v>
      </c>
      <c r="F27" s="238">
        <v>0</v>
      </c>
      <c r="G27" s="238">
        <v>0</v>
      </c>
      <c r="H27" s="238">
        <v>0</v>
      </c>
      <c r="I27" s="238">
        <v>0</v>
      </c>
      <c r="J27" s="238">
        <v>0</v>
      </c>
      <c r="K27" s="238">
        <v>0</v>
      </c>
      <c r="L27" s="238">
        <v>0</v>
      </c>
      <c r="M27" s="238">
        <v>0</v>
      </c>
      <c r="N27" s="238">
        <v>0</v>
      </c>
      <c r="O27" s="238">
        <v>0</v>
      </c>
      <c r="P27" s="238">
        <v>0</v>
      </c>
      <c r="Q27" s="238">
        <v>0</v>
      </c>
      <c r="R27" s="238">
        <v>0</v>
      </c>
      <c r="S27" s="238">
        <v>0</v>
      </c>
      <c r="T27" s="238">
        <v>0</v>
      </c>
      <c r="U27" s="238">
        <v>0</v>
      </c>
      <c r="V27" s="238">
        <v>0</v>
      </c>
      <c r="W27" s="238">
        <v>0</v>
      </c>
      <c r="X27" s="238">
        <v>0</v>
      </c>
      <c r="Y27" s="238">
        <v>1602.7919087599257</v>
      </c>
      <c r="Z27" s="238">
        <v>1600.0933782941543</v>
      </c>
      <c r="AA27" s="238">
        <v>1563.8372636392476</v>
      </c>
      <c r="AB27" s="238">
        <v>1525.8862977738879</v>
      </c>
      <c r="AC27" s="238">
        <v>1413.7264668119969</v>
      </c>
      <c r="AD27" s="238">
        <v>1420.7438297812782</v>
      </c>
      <c r="AE27" s="238">
        <v>1460.0450012088359</v>
      </c>
      <c r="AF27" s="238">
        <v>1440.3441396313688</v>
      </c>
      <c r="AG27" s="238">
        <v>1441.6593771016192</v>
      </c>
      <c r="AH27" s="238">
        <v>1580.3736431958985</v>
      </c>
      <c r="AI27" s="238"/>
      <c r="AJ27" s="22"/>
      <c r="AK27" s="22"/>
    </row>
    <row r="28" spans="1:37">
      <c r="A28" s="16">
        <v>15</v>
      </c>
      <c r="C28" s="17" t="s">
        <v>19</v>
      </c>
      <c r="D28" s="18" t="s">
        <v>15</v>
      </c>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19"/>
      <c r="AK28" s="19"/>
    </row>
    <row r="29" spans="1:37">
      <c r="A29" s="16">
        <v>16</v>
      </c>
      <c r="C29" s="17" t="s">
        <v>17</v>
      </c>
      <c r="D29" s="18" t="s">
        <v>15</v>
      </c>
      <c r="E29" s="237"/>
      <c r="F29" s="237"/>
      <c r="G29" s="237"/>
      <c r="H29" s="237"/>
      <c r="I29" s="237"/>
      <c r="J29" s="237"/>
      <c r="K29" s="237"/>
      <c r="L29" s="237"/>
      <c r="M29" s="237"/>
      <c r="N29" s="237"/>
      <c r="O29" s="237"/>
      <c r="P29" s="237"/>
      <c r="Q29" s="237"/>
      <c r="R29" s="237"/>
      <c r="S29" s="237"/>
      <c r="T29" s="237"/>
      <c r="U29" s="237"/>
      <c r="V29" s="237"/>
      <c r="W29" s="237"/>
      <c r="X29" s="237"/>
      <c r="Y29" s="237">
        <v>545.55472003729608</v>
      </c>
      <c r="Z29" s="237">
        <v>537.5670484910645</v>
      </c>
      <c r="AA29" s="237">
        <v>523.32534220979028</v>
      </c>
      <c r="AB29" s="237">
        <v>512.62060639627032</v>
      </c>
      <c r="AC29" s="237">
        <v>500.21880051485147</v>
      </c>
      <c r="AD29" s="237">
        <v>515.86764720693077</v>
      </c>
      <c r="AE29" s="237">
        <v>520.95180115643575</v>
      </c>
      <c r="AF29" s="237">
        <v>499.95958423465339</v>
      </c>
      <c r="AG29" s="237">
        <v>490.54913353069304</v>
      </c>
      <c r="AH29" s="237">
        <v>378.7160182526531</v>
      </c>
      <c r="AI29" s="237"/>
      <c r="AJ29" s="19"/>
      <c r="AK29" s="19"/>
    </row>
    <row r="30" spans="1:37">
      <c r="A30" s="16">
        <v>17</v>
      </c>
      <c r="C30" s="17" t="s">
        <v>18</v>
      </c>
      <c r="D30" s="18" t="s">
        <v>15</v>
      </c>
      <c r="E30" s="237"/>
      <c r="F30" s="237"/>
      <c r="G30" s="237"/>
      <c r="H30" s="237"/>
      <c r="I30" s="237"/>
      <c r="J30" s="237"/>
      <c r="K30" s="237"/>
      <c r="L30" s="237"/>
      <c r="M30" s="237"/>
      <c r="N30" s="237"/>
      <c r="O30" s="237"/>
      <c r="P30" s="237"/>
      <c r="Q30" s="237"/>
      <c r="R30" s="237"/>
      <c r="S30" s="237"/>
      <c r="T30" s="237"/>
      <c r="U30" s="237"/>
      <c r="V30" s="237"/>
      <c r="W30" s="237"/>
      <c r="X30" s="237"/>
      <c r="Y30" s="237">
        <v>417.26084595535713</v>
      </c>
      <c r="Z30" s="237">
        <v>411.18053205952378</v>
      </c>
      <c r="AA30" s="237">
        <v>403.19640519940475</v>
      </c>
      <c r="AB30" s="237">
        <v>372.7690763005952</v>
      </c>
      <c r="AC30" s="237">
        <v>305.054243753886</v>
      </c>
      <c r="AD30" s="237">
        <v>298.62456246632121</v>
      </c>
      <c r="AE30" s="237">
        <v>306.37551702590673</v>
      </c>
      <c r="AF30" s="237">
        <v>303.63284278238342</v>
      </c>
      <c r="AG30" s="237">
        <v>329.99316135233164</v>
      </c>
      <c r="AH30" s="237">
        <v>371.75223738916048</v>
      </c>
      <c r="AI30" s="237"/>
      <c r="AJ30" s="19"/>
      <c r="AK30" s="19"/>
    </row>
    <row r="31" spans="1:37">
      <c r="A31" s="16">
        <v>18</v>
      </c>
      <c r="C31" s="17" t="s">
        <v>192</v>
      </c>
      <c r="D31" s="18" t="s">
        <v>15</v>
      </c>
      <c r="E31" s="237"/>
      <c r="F31" s="237"/>
      <c r="G31" s="237"/>
      <c r="H31" s="237"/>
      <c r="I31" s="237"/>
      <c r="J31" s="237"/>
      <c r="K31" s="237"/>
      <c r="L31" s="237"/>
      <c r="M31" s="237"/>
      <c r="N31" s="237"/>
      <c r="O31" s="237"/>
      <c r="P31" s="237"/>
      <c r="Q31" s="237"/>
      <c r="R31" s="237"/>
      <c r="S31" s="237"/>
      <c r="T31" s="237"/>
      <c r="U31" s="237"/>
      <c r="V31" s="237"/>
      <c r="W31" s="237"/>
      <c r="X31" s="237"/>
      <c r="Y31" s="237">
        <v>99.790884000000005</v>
      </c>
      <c r="Z31" s="237">
        <v>98.832329999999999</v>
      </c>
      <c r="AA31" s="237">
        <v>99.558666000000002</v>
      </c>
      <c r="AB31" s="237">
        <v>98.490114000000005</v>
      </c>
      <c r="AC31" s="237">
        <v>97.907823000000008</v>
      </c>
      <c r="AD31" s="237">
        <v>99.096849000000006</v>
      </c>
      <c r="AE31" s="237">
        <v>97.879013999999998</v>
      </c>
      <c r="AF31" s="237">
        <v>98.750267999999991</v>
      </c>
      <c r="AG31" s="237">
        <v>91.397861999999989</v>
      </c>
      <c r="AH31" s="237">
        <v>88.223634000000004</v>
      </c>
      <c r="AI31" s="237"/>
      <c r="AJ31" s="19"/>
      <c r="AK31" s="19"/>
    </row>
    <row r="32" spans="1:37">
      <c r="A32" s="16">
        <v>19</v>
      </c>
      <c r="C32" s="17" t="s">
        <v>21</v>
      </c>
      <c r="D32" s="18" t="s">
        <v>15</v>
      </c>
      <c r="E32" s="237"/>
      <c r="F32" s="237"/>
      <c r="G32" s="237"/>
      <c r="H32" s="237"/>
      <c r="I32" s="237"/>
      <c r="J32" s="237"/>
      <c r="K32" s="237"/>
      <c r="L32" s="237"/>
      <c r="M32" s="237"/>
      <c r="N32" s="237"/>
      <c r="O32" s="237"/>
      <c r="P32" s="237"/>
      <c r="Q32" s="237"/>
      <c r="R32" s="237"/>
      <c r="S32" s="237"/>
      <c r="T32" s="237"/>
      <c r="U32" s="237"/>
      <c r="V32" s="237"/>
      <c r="W32" s="237"/>
      <c r="X32" s="237"/>
      <c r="Y32" s="237">
        <v>540.18545876727228</v>
      </c>
      <c r="Z32" s="237">
        <v>552.51346774356603</v>
      </c>
      <c r="AA32" s="237">
        <v>537.75685023005258</v>
      </c>
      <c r="AB32" s="237">
        <v>542.00650107702245</v>
      </c>
      <c r="AC32" s="237">
        <v>510.54559954325953</v>
      </c>
      <c r="AD32" s="237">
        <v>507.15477110802635</v>
      </c>
      <c r="AE32" s="237">
        <v>534.83866902649345</v>
      </c>
      <c r="AF32" s="237">
        <v>538.00144461433194</v>
      </c>
      <c r="AG32" s="237">
        <v>529.71922021859439</v>
      </c>
      <c r="AH32" s="237">
        <v>741.68175355408493</v>
      </c>
      <c r="AI32" s="237"/>
      <c r="AJ32" s="19"/>
      <c r="AK32" s="19"/>
    </row>
    <row r="33" spans="1:37">
      <c r="A33" s="16">
        <v>20</v>
      </c>
      <c r="C33" s="17" t="s">
        <v>20</v>
      </c>
      <c r="D33" s="18" t="s">
        <v>15</v>
      </c>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19"/>
      <c r="AK33" s="19"/>
    </row>
    <row r="34" spans="1:37">
      <c r="A34" s="16">
        <v>21</v>
      </c>
      <c r="C34" s="17" t="s">
        <v>22</v>
      </c>
      <c r="D34" s="18" t="s">
        <v>15</v>
      </c>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19"/>
      <c r="AK34" s="19"/>
    </row>
    <row r="35" spans="1:37">
      <c r="A35" s="15"/>
      <c r="B35" s="15"/>
      <c r="C35" s="15" t="s">
        <v>28</v>
      </c>
      <c r="D35" s="21"/>
      <c r="E35" s="238">
        <v>0</v>
      </c>
      <c r="F35" s="238">
        <v>0</v>
      </c>
      <c r="G35" s="238">
        <v>0</v>
      </c>
      <c r="H35" s="238">
        <v>0</v>
      </c>
      <c r="I35" s="238">
        <v>0</v>
      </c>
      <c r="J35" s="238">
        <v>0</v>
      </c>
      <c r="K35" s="238">
        <v>0</v>
      </c>
      <c r="L35" s="238">
        <v>0</v>
      </c>
      <c r="M35" s="238">
        <v>0</v>
      </c>
      <c r="N35" s="238">
        <v>0</v>
      </c>
      <c r="O35" s="238">
        <v>0</v>
      </c>
      <c r="P35" s="238">
        <v>0</v>
      </c>
      <c r="Q35" s="238">
        <v>0</v>
      </c>
      <c r="R35" s="238">
        <v>0</v>
      </c>
      <c r="S35" s="238">
        <v>0</v>
      </c>
      <c r="T35" s="238">
        <v>0</v>
      </c>
      <c r="U35" s="238">
        <v>0</v>
      </c>
      <c r="V35" s="238">
        <v>0</v>
      </c>
      <c r="W35" s="238">
        <v>0</v>
      </c>
      <c r="X35" s="238">
        <v>0</v>
      </c>
      <c r="Y35" s="238">
        <v>1261.7859066286917</v>
      </c>
      <c r="Z35" s="238">
        <v>1254.7427726211672</v>
      </c>
      <c r="AA35" s="238">
        <v>1223.642534194993</v>
      </c>
      <c r="AB35" s="238">
        <v>1190.3718869817617</v>
      </c>
      <c r="AC35" s="238">
        <v>1296.91229582609</v>
      </c>
      <c r="AD35" s="238">
        <v>1305.765106045179</v>
      </c>
      <c r="AE35" s="238">
        <v>1340.0471802924023</v>
      </c>
      <c r="AF35" s="238">
        <v>1314.3209367371662</v>
      </c>
      <c r="AG35" s="238">
        <v>1327.2088735260586</v>
      </c>
      <c r="AH35" s="238">
        <v>1329.4651896367611</v>
      </c>
      <c r="AI35" s="238"/>
      <c r="AJ35" s="22"/>
      <c r="AK35" s="22"/>
    </row>
    <row r="36" spans="1:37">
      <c r="A36" s="16">
        <v>22</v>
      </c>
      <c r="C36" s="17" t="s">
        <v>19</v>
      </c>
      <c r="D36" s="18" t="s">
        <v>15</v>
      </c>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19"/>
      <c r="AK36" s="19"/>
    </row>
    <row r="37" spans="1:37">
      <c r="A37" s="16">
        <v>23</v>
      </c>
      <c r="C37" s="17" t="s">
        <v>17</v>
      </c>
      <c r="D37" s="18" t="s">
        <v>15</v>
      </c>
      <c r="E37" s="237"/>
      <c r="F37" s="237"/>
      <c r="G37" s="237"/>
      <c r="H37" s="237"/>
      <c r="I37" s="237"/>
      <c r="J37" s="237"/>
      <c r="K37" s="237"/>
      <c r="L37" s="237"/>
      <c r="M37" s="237"/>
      <c r="N37" s="237"/>
      <c r="O37" s="237"/>
      <c r="P37" s="237"/>
      <c r="Q37" s="237"/>
      <c r="R37" s="237"/>
      <c r="S37" s="237"/>
      <c r="T37" s="237"/>
      <c r="U37" s="237"/>
      <c r="V37" s="237"/>
      <c r="W37" s="237"/>
      <c r="X37" s="237"/>
      <c r="Y37" s="237">
        <v>640.47386896270393</v>
      </c>
      <c r="Z37" s="237">
        <v>631.0964505089355</v>
      </c>
      <c r="AA37" s="237">
        <v>614.37687979020984</v>
      </c>
      <c r="AB37" s="237">
        <v>601.80966460372952</v>
      </c>
      <c r="AC37" s="237">
        <v>592.05162566336639</v>
      </c>
      <c r="AD37" s="237">
        <v>610.57337077623765</v>
      </c>
      <c r="AE37" s="237">
        <v>616.59090072079221</v>
      </c>
      <c r="AF37" s="237">
        <v>591.74482108118809</v>
      </c>
      <c r="AG37" s="237">
        <v>580.60674983762374</v>
      </c>
      <c r="AH37" s="237">
        <v>692.55515374734694</v>
      </c>
      <c r="AI37" s="237"/>
      <c r="AJ37" s="19"/>
      <c r="AK37" s="19"/>
    </row>
    <row r="38" spans="1:37">
      <c r="A38" s="16">
        <v>24</v>
      </c>
      <c r="C38" s="17" t="s">
        <v>18</v>
      </c>
      <c r="D38" s="18" t="s">
        <v>15</v>
      </c>
      <c r="E38" s="237"/>
      <c r="F38" s="237"/>
      <c r="G38" s="237"/>
      <c r="H38" s="237"/>
      <c r="I38" s="237"/>
      <c r="J38" s="237"/>
      <c r="K38" s="237"/>
      <c r="L38" s="237"/>
      <c r="M38" s="237"/>
      <c r="N38" s="237"/>
      <c r="O38" s="237"/>
      <c r="P38" s="237"/>
      <c r="Q38" s="237"/>
      <c r="R38" s="237"/>
      <c r="S38" s="237"/>
      <c r="T38" s="237"/>
      <c r="U38" s="237"/>
      <c r="V38" s="237"/>
      <c r="W38" s="237"/>
      <c r="X38" s="237"/>
      <c r="Y38" s="237">
        <v>316.76870504464284</v>
      </c>
      <c r="Z38" s="237">
        <v>312.15275994047624</v>
      </c>
      <c r="AA38" s="237">
        <v>306.09151180059524</v>
      </c>
      <c r="AB38" s="237">
        <v>282.99223069940479</v>
      </c>
      <c r="AC38" s="237">
        <v>345.50342524611403</v>
      </c>
      <c r="AD38" s="237">
        <v>338.22118953367874</v>
      </c>
      <c r="AE38" s="237">
        <v>346.99989497409325</v>
      </c>
      <c r="AF38" s="237">
        <v>343.89355121761656</v>
      </c>
      <c r="AG38" s="237">
        <v>373.74916064766842</v>
      </c>
      <c r="AH38" s="237">
        <v>325.93019512796712</v>
      </c>
      <c r="AI38" s="237"/>
      <c r="AJ38" s="19"/>
      <c r="AK38" s="19"/>
    </row>
    <row r="39" spans="1:37">
      <c r="A39" s="16">
        <v>25</v>
      </c>
      <c r="C39" s="17" t="s">
        <v>192</v>
      </c>
      <c r="D39" s="18" t="s">
        <v>15</v>
      </c>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19"/>
      <c r="AK39" s="19"/>
    </row>
    <row r="40" spans="1:37">
      <c r="A40" s="16">
        <v>26</v>
      </c>
      <c r="C40" s="17" t="s">
        <v>21</v>
      </c>
      <c r="D40" s="18" t="s">
        <v>15</v>
      </c>
      <c r="E40" s="237"/>
      <c r="F40" s="237"/>
      <c r="G40" s="237"/>
      <c r="H40" s="237"/>
      <c r="I40" s="237"/>
      <c r="J40" s="237"/>
      <c r="K40" s="237"/>
      <c r="L40" s="237"/>
      <c r="M40" s="237"/>
      <c r="N40" s="237"/>
      <c r="O40" s="237"/>
      <c r="P40" s="237"/>
      <c r="Q40" s="237"/>
      <c r="R40" s="237"/>
      <c r="S40" s="237"/>
      <c r="T40" s="237"/>
      <c r="U40" s="237"/>
      <c r="V40" s="237"/>
      <c r="W40" s="237"/>
      <c r="X40" s="237"/>
      <c r="Y40" s="237">
        <v>304.54333262134486</v>
      </c>
      <c r="Z40" s="237">
        <v>311.49356217175534</v>
      </c>
      <c r="AA40" s="237">
        <v>303.17414260418781</v>
      </c>
      <c r="AB40" s="237">
        <v>305.56999167862745</v>
      </c>
      <c r="AC40" s="237">
        <v>359.35724491660966</v>
      </c>
      <c r="AD40" s="237">
        <v>356.97054573526253</v>
      </c>
      <c r="AE40" s="237">
        <v>376.45638459751689</v>
      </c>
      <c r="AF40" s="237">
        <v>378.68256443836157</v>
      </c>
      <c r="AG40" s="237">
        <v>372.8529630407665</v>
      </c>
      <c r="AH40" s="237">
        <v>310.97984076144706</v>
      </c>
      <c r="AI40" s="237"/>
      <c r="AJ40" s="19"/>
      <c r="AK40" s="19"/>
    </row>
    <row r="41" spans="1:37">
      <c r="A41" s="16">
        <v>27</v>
      </c>
      <c r="C41" s="17" t="s">
        <v>20</v>
      </c>
      <c r="D41" s="18" t="s">
        <v>15</v>
      </c>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19"/>
      <c r="AK41" s="19"/>
    </row>
    <row r="42" spans="1:37">
      <c r="A42" s="16">
        <v>28</v>
      </c>
      <c r="C42" s="17" t="s">
        <v>22</v>
      </c>
      <c r="D42" s="18" t="s">
        <v>15</v>
      </c>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19"/>
      <c r="AK42" s="19"/>
    </row>
    <row r="43" spans="1:37">
      <c r="A43" s="15"/>
      <c r="B43" s="15"/>
      <c r="C43" s="15" t="s">
        <v>24</v>
      </c>
      <c r="D43" s="21"/>
      <c r="E43" s="238">
        <v>0</v>
      </c>
      <c r="F43" s="238">
        <v>0</v>
      </c>
      <c r="G43" s="238">
        <v>0</v>
      </c>
      <c r="H43" s="238">
        <v>0</v>
      </c>
      <c r="I43" s="238">
        <v>0</v>
      </c>
      <c r="J43" s="238">
        <v>0</v>
      </c>
      <c r="K43" s="238">
        <v>0</v>
      </c>
      <c r="L43" s="238">
        <v>0</v>
      </c>
      <c r="M43" s="238">
        <v>0</v>
      </c>
      <c r="N43" s="238">
        <v>0</v>
      </c>
      <c r="O43" s="238">
        <v>0</v>
      </c>
      <c r="P43" s="238">
        <v>0</v>
      </c>
      <c r="Q43" s="238">
        <v>0</v>
      </c>
      <c r="R43" s="238">
        <v>0</v>
      </c>
      <c r="S43" s="238">
        <v>0</v>
      </c>
      <c r="T43" s="238">
        <v>0</v>
      </c>
      <c r="U43" s="238">
        <v>0</v>
      </c>
      <c r="V43" s="238">
        <v>0</v>
      </c>
      <c r="W43" s="238">
        <v>0</v>
      </c>
      <c r="X43" s="238">
        <v>0</v>
      </c>
      <c r="Y43" s="238">
        <v>421.33087759717728</v>
      </c>
      <c r="Z43" s="238">
        <v>430.9464101086615</v>
      </c>
      <c r="AA43" s="238">
        <v>419.43662489244531</v>
      </c>
      <c r="AB43" s="238">
        <v>422.75124414362142</v>
      </c>
      <c r="AC43" s="238">
        <v>551.57158522084273</v>
      </c>
      <c r="AD43" s="238">
        <v>547.90827950063544</v>
      </c>
      <c r="AE43" s="238">
        <v>577.81677635897938</v>
      </c>
      <c r="AF43" s="238">
        <v>581.23370355655493</v>
      </c>
      <c r="AG43" s="238">
        <v>572.2859432718742</v>
      </c>
      <c r="AH43" s="238">
        <v>387.74607837064866</v>
      </c>
      <c r="AI43" s="238"/>
      <c r="AJ43" s="22"/>
      <c r="AK43" s="22"/>
    </row>
    <row r="44" spans="1:37">
      <c r="A44" s="16">
        <v>29</v>
      </c>
      <c r="C44" s="17" t="s">
        <v>17</v>
      </c>
      <c r="D44" s="18" t="s">
        <v>15</v>
      </c>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19"/>
      <c r="AK44" s="19"/>
    </row>
    <row r="45" spans="1:37">
      <c r="A45" s="16">
        <v>30</v>
      </c>
      <c r="C45" s="17" t="s">
        <v>21</v>
      </c>
      <c r="D45" s="18" t="s">
        <v>15</v>
      </c>
      <c r="E45" s="237"/>
      <c r="F45" s="237"/>
      <c r="G45" s="237"/>
      <c r="H45" s="237"/>
      <c r="I45" s="237"/>
      <c r="J45" s="237"/>
      <c r="K45" s="237"/>
      <c r="L45" s="237"/>
      <c r="M45" s="237"/>
      <c r="N45" s="237"/>
      <c r="O45" s="237"/>
      <c r="P45" s="237"/>
      <c r="Q45" s="237"/>
      <c r="R45" s="237"/>
      <c r="S45" s="237"/>
      <c r="T45" s="237"/>
      <c r="U45" s="237"/>
      <c r="V45" s="237"/>
      <c r="W45" s="237"/>
      <c r="X45" s="237"/>
      <c r="Y45" s="237">
        <v>421.33087759717728</v>
      </c>
      <c r="Z45" s="237">
        <v>430.9464101086615</v>
      </c>
      <c r="AA45" s="237">
        <v>419.43662489244531</v>
      </c>
      <c r="AB45" s="237">
        <v>422.75124414362142</v>
      </c>
      <c r="AC45" s="237">
        <v>551.57158522084273</v>
      </c>
      <c r="AD45" s="237">
        <v>547.90827950063544</v>
      </c>
      <c r="AE45" s="237">
        <v>577.81677635897938</v>
      </c>
      <c r="AF45" s="237">
        <v>581.23370355655493</v>
      </c>
      <c r="AG45" s="237">
        <v>572.2859432718742</v>
      </c>
      <c r="AH45" s="237">
        <v>387.74607837064866</v>
      </c>
      <c r="AI45" s="237"/>
      <c r="AJ45" s="19"/>
      <c r="AK45" s="19"/>
    </row>
    <row r="46" spans="1:37">
      <c r="A46" s="16">
        <v>31</v>
      </c>
      <c r="C46" s="17" t="s">
        <v>22</v>
      </c>
      <c r="D46" s="18" t="s">
        <v>15</v>
      </c>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19"/>
      <c r="AK46" s="19"/>
    </row>
    <row r="47" spans="1:37">
      <c r="A47" s="15"/>
      <c r="B47" s="15"/>
      <c r="C47" s="15" t="s">
        <v>29</v>
      </c>
      <c r="D47" s="21"/>
      <c r="E47" s="238">
        <v>0</v>
      </c>
      <c r="F47" s="238">
        <v>0</v>
      </c>
      <c r="G47" s="238">
        <v>0</v>
      </c>
      <c r="H47" s="238">
        <v>0</v>
      </c>
      <c r="I47" s="238">
        <v>0</v>
      </c>
      <c r="J47" s="238">
        <v>0</v>
      </c>
      <c r="K47" s="238">
        <v>0</v>
      </c>
      <c r="L47" s="238">
        <v>0</v>
      </c>
      <c r="M47" s="238">
        <v>0</v>
      </c>
      <c r="N47" s="238">
        <v>0</v>
      </c>
      <c r="O47" s="238">
        <v>0</v>
      </c>
      <c r="P47" s="238">
        <v>0</v>
      </c>
      <c r="Q47" s="238">
        <v>0</v>
      </c>
      <c r="R47" s="238">
        <v>0</v>
      </c>
      <c r="S47" s="238">
        <v>0</v>
      </c>
      <c r="T47" s="238">
        <v>0</v>
      </c>
      <c r="U47" s="238">
        <v>0</v>
      </c>
      <c r="V47" s="238">
        <v>0</v>
      </c>
      <c r="W47" s="238">
        <v>0</v>
      </c>
      <c r="X47" s="238">
        <v>0</v>
      </c>
      <c r="Y47" s="238">
        <v>454.40345670537766</v>
      </c>
      <c r="Z47" s="238">
        <v>464.77376527663495</v>
      </c>
      <c r="AA47" s="238">
        <v>452.36051368204033</v>
      </c>
      <c r="AB47" s="238">
        <v>455.93531563813303</v>
      </c>
      <c r="AC47" s="238">
        <v>561.44821140248325</v>
      </c>
      <c r="AD47" s="238">
        <v>557.71930929885627</v>
      </c>
      <c r="AE47" s="238">
        <v>588.16335775383732</v>
      </c>
      <c r="AF47" s="238">
        <v>591.6414695982013</v>
      </c>
      <c r="AG47" s="238">
        <v>582.53348771062679</v>
      </c>
      <c r="AH47" s="238">
        <v>316.61746455020938</v>
      </c>
      <c r="AI47" s="238"/>
      <c r="AJ47" s="22"/>
      <c r="AK47" s="22"/>
    </row>
    <row r="48" spans="1:37">
      <c r="A48" s="16">
        <v>32</v>
      </c>
      <c r="C48" s="17" t="s">
        <v>21</v>
      </c>
      <c r="D48" s="18" t="s">
        <v>15</v>
      </c>
      <c r="E48" s="237"/>
      <c r="F48" s="237"/>
      <c r="G48" s="237"/>
      <c r="H48" s="237"/>
      <c r="I48" s="237"/>
      <c r="J48" s="237"/>
      <c r="K48" s="237"/>
      <c r="L48" s="237"/>
      <c r="M48" s="237"/>
      <c r="N48" s="237"/>
      <c r="O48" s="237"/>
      <c r="P48" s="237"/>
      <c r="Q48" s="237"/>
      <c r="R48" s="237"/>
      <c r="S48" s="237"/>
      <c r="T48" s="237"/>
      <c r="U48" s="237"/>
      <c r="V48" s="237"/>
      <c r="W48" s="237"/>
      <c r="X48" s="237"/>
      <c r="Y48" s="237">
        <v>454.40345670537766</v>
      </c>
      <c r="Z48" s="237">
        <v>464.77376527663495</v>
      </c>
      <c r="AA48" s="237">
        <v>452.36051368204033</v>
      </c>
      <c r="AB48" s="237">
        <v>455.93531563813303</v>
      </c>
      <c r="AC48" s="237">
        <v>561.44821140248325</v>
      </c>
      <c r="AD48" s="237">
        <v>557.71930929885627</v>
      </c>
      <c r="AE48" s="237">
        <v>588.16335775383732</v>
      </c>
      <c r="AF48" s="237">
        <v>591.6414695982013</v>
      </c>
      <c r="AG48" s="237">
        <v>582.53348771062679</v>
      </c>
      <c r="AH48" s="237">
        <v>316.61746455020938</v>
      </c>
      <c r="AI48" s="237"/>
      <c r="AJ48" s="19"/>
      <c r="AK48" s="19"/>
    </row>
    <row r="49" spans="1:37">
      <c r="A49" s="16">
        <v>33</v>
      </c>
      <c r="C49" s="17" t="s">
        <v>22</v>
      </c>
      <c r="D49" s="18" t="s">
        <v>15</v>
      </c>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19"/>
      <c r="AK49" s="19"/>
    </row>
    <row r="50" spans="1:37">
      <c r="A50" s="15"/>
      <c r="B50" s="15"/>
      <c r="C50" s="15" t="s">
        <v>30</v>
      </c>
      <c r="D50" s="21"/>
      <c r="E50" s="238">
        <v>0</v>
      </c>
      <c r="F50" s="238">
        <v>0</v>
      </c>
      <c r="G50" s="238">
        <v>0</v>
      </c>
      <c r="H50" s="238">
        <v>0</v>
      </c>
      <c r="I50" s="238">
        <v>0</v>
      </c>
      <c r="J50" s="238">
        <v>0</v>
      </c>
      <c r="K50" s="238">
        <v>0</v>
      </c>
      <c r="L50" s="238">
        <v>0</v>
      </c>
      <c r="M50" s="238">
        <v>0</v>
      </c>
      <c r="N50" s="238">
        <v>0</v>
      </c>
      <c r="O50" s="238">
        <v>0</v>
      </c>
      <c r="P50" s="238">
        <v>0</v>
      </c>
      <c r="Q50" s="238">
        <v>0</v>
      </c>
      <c r="R50" s="238">
        <v>0</v>
      </c>
      <c r="S50" s="238">
        <v>0</v>
      </c>
      <c r="T50" s="238">
        <v>0</v>
      </c>
      <c r="U50" s="238">
        <v>0</v>
      </c>
      <c r="V50" s="238">
        <v>0</v>
      </c>
      <c r="W50" s="238">
        <v>0</v>
      </c>
      <c r="X50" s="238">
        <v>0</v>
      </c>
      <c r="Y50" s="238">
        <v>6.5456146151646513</v>
      </c>
      <c r="Z50" s="238">
        <v>6.6949973769947411</v>
      </c>
      <c r="AA50" s="238">
        <v>6.5161863229406869</v>
      </c>
      <c r="AB50" s="238">
        <v>6.5676808166220821</v>
      </c>
      <c r="AC50" s="238">
        <v>9.1168857061296329</v>
      </c>
      <c r="AD50" s="238">
        <v>9.0563351983576119</v>
      </c>
      <c r="AE50" s="238">
        <v>9.5506905183302386</v>
      </c>
      <c r="AF50" s="238">
        <v>9.6071686538273546</v>
      </c>
      <c r="AG50" s="238">
        <v>9.4592717896177554</v>
      </c>
      <c r="AH50" s="238">
        <v>16.629718888909309</v>
      </c>
      <c r="AI50" s="238"/>
      <c r="AJ50" s="22"/>
      <c r="AK50" s="22"/>
    </row>
    <row r="51" spans="1:37">
      <c r="A51" s="16">
        <v>34</v>
      </c>
      <c r="C51" s="17" t="s">
        <v>19</v>
      </c>
      <c r="D51" s="18" t="s">
        <v>15</v>
      </c>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19"/>
      <c r="AK51" s="19"/>
    </row>
    <row r="52" spans="1:37">
      <c r="A52" s="16">
        <v>35</v>
      </c>
      <c r="C52" s="17" t="s">
        <v>17</v>
      </c>
      <c r="D52" s="18" t="s">
        <v>15</v>
      </c>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19"/>
      <c r="AK52" s="19"/>
    </row>
    <row r="53" spans="1:37">
      <c r="A53" s="16">
        <v>36</v>
      </c>
      <c r="C53" s="17" t="s">
        <v>18</v>
      </c>
      <c r="D53" s="18" t="s">
        <v>15</v>
      </c>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19"/>
      <c r="AK53" s="19"/>
    </row>
    <row r="54" spans="1:37">
      <c r="A54" s="16">
        <v>37</v>
      </c>
      <c r="C54" s="17" t="s">
        <v>192</v>
      </c>
      <c r="D54" s="18" t="s">
        <v>15</v>
      </c>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19"/>
      <c r="AK54" s="19"/>
    </row>
    <row r="55" spans="1:37">
      <c r="A55" s="16">
        <v>38</v>
      </c>
      <c r="C55" s="17" t="s">
        <v>21</v>
      </c>
      <c r="D55" s="18" t="s">
        <v>15</v>
      </c>
      <c r="E55" s="237"/>
      <c r="F55" s="237"/>
      <c r="G55" s="237"/>
      <c r="H55" s="237"/>
      <c r="I55" s="237"/>
      <c r="J55" s="237"/>
      <c r="K55" s="237"/>
      <c r="L55" s="237"/>
      <c r="M55" s="237"/>
      <c r="N55" s="237"/>
      <c r="O55" s="237"/>
      <c r="P55" s="237"/>
      <c r="Q55" s="237"/>
      <c r="R55" s="237"/>
      <c r="S55" s="237"/>
      <c r="T55" s="237"/>
      <c r="U55" s="237"/>
      <c r="V55" s="237"/>
      <c r="W55" s="237"/>
      <c r="X55" s="237"/>
      <c r="Y55" s="237">
        <v>6.5456146151646513</v>
      </c>
      <c r="Z55" s="237">
        <v>6.6949973769947411</v>
      </c>
      <c r="AA55" s="237">
        <v>6.5161863229406869</v>
      </c>
      <c r="AB55" s="237">
        <v>6.5676808166220821</v>
      </c>
      <c r="AC55" s="237">
        <v>9.1168857061296329</v>
      </c>
      <c r="AD55" s="237">
        <v>9.0563351983576119</v>
      </c>
      <c r="AE55" s="237">
        <v>9.5506905183302386</v>
      </c>
      <c r="AF55" s="237">
        <v>9.6071686538273546</v>
      </c>
      <c r="AG55" s="237">
        <v>9.4592717896177554</v>
      </c>
      <c r="AH55" s="237">
        <v>16.629718888909309</v>
      </c>
      <c r="AI55" s="237"/>
      <c r="AJ55" s="19"/>
      <c r="AK55" s="19"/>
    </row>
    <row r="56" spans="1:37">
      <c r="A56" s="16">
        <v>39</v>
      </c>
      <c r="C56" s="17" t="s">
        <v>20</v>
      </c>
      <c r="D56" s="18" t="s">
        <v>15</v>
      </c>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19"/>
      <c r="AK56" s="19"/>
    </row>
    <row r="57" spans="1:37">
      <c r="A57" s="16">
        <v>40</v>
      </c>
      <c r="C57" s="17" t="s">
        <v>22</v>
      </c>
      <c r="D57" s="18" t="s">
        <v>15</v>
      </c>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19"/>
      <c r="AK57" s="19"/>
    </row>
    <row r="58" spans="1:37">
      <c r="A58" s="15"/>
      <c r="B58" s="15"/>
      <c r="C58" s="15" t="s">
        <v>31</v>
      </c>
      <c r="D58" s="21"/>
      <c r="E58" s="238">
        <v>0</v>
      </c>
      <c r="F58" s="238">
        <v>0</v>
      </c>
      <c r="G58" s="238">
        <v>0</v>
      </c>
      <c r="H58" s="238">
        <v>0</v>
      </c>
      <c r="I58" s="238">
        <v>0</v>
      </c>
      <c r="J58" s="238">
        <v>0</v>
      </c>
      <c r="K58" s="238">
        <v>0</v>
      </c>
      <c r="L58" s="238">
        <v>0</v>
      </c>
      <c r="M58" s="238">
        <v>0</v>
      </c>
      <c r="N58" s="238">
        <v>0</v>
      </c>
      <c r="O58" s="238">
        <v>0</v>
      </c>
      <c r="P58" s="238">
        <v>0</v>
      </c>
      <c r="Q58" s="238">
        <v>0</v>
      </c>
      <c r="R58" s="238">
        <v>0</v>
      </c>
      <c r="S58" s="238">
        <v>0</v>
      </c>
      <c r="T58" s="238">
        <v>0</v>
      </c>
      <c r="U58" s="238">
        <v>0</v>
      </c>
      <c r="V58" s="238">
        <v>0</v>
      </c>
      <c r="W58" s="238">
        <v>0</v>
      </c>
      <c r="X58" s="238">
        <v>0</v>
      </c>
      <c r="Y58" s="238">
        <v>75.102315058204951</v>
      </c>
      <c r="Z58" s="238">
        <v>76.816285693939662</v>
      </c>
      <c r="AA58" s="238">
        <v>74.764664126372097</v>
      </c>
      <c r="AB58" s="238">
        <v>75.355495685453363</v>
      </c>
      <c r="AC58" s="238">
        <v>92.688338012317928</v>
      </c>
      <c r="AD58" s="238">
        <v>92.072741183302398</v>
      </c>
      <c r="AE58" s="238">
        <v>97.098686936357424</v>
      </c>
      <c r="AF58" s="238">
        <v>97.672881313911432</v>
      </c>
      <c r="AG58" s="238">
        <v>96.169263194447169</v>
      </c>
      <c r="AH58" s="238">
        <v>50.010151713178935</v>
      </c>
      <c r="AI58" s="238"/>
      <c r="AJ58" s="22"/>
      <c r="AK58" s="22"/>
    </row>
    <row r="59" spans="1:37">
      <c r="A59" s="16">
        <v>41</v>
      </c>
      <c r="C59" s="17" t="s">
        <v>21</v>
      </c>
      <c r="D59" s="18" t="s">
        <v>15</v>
      </c>
      <c r="E59" s="237"/>
      <c r="F59" s="237"/>
      <c r="G59" s="237"/>
      <c r="H59" s="237"/>
      <c r="I59" s="237"/>
      <c r="J59" s="237"/>
      <c r="K59" s="237"/>
      <c r="L59" s="237"/>
      <c r="M59" s="237"/>
      <c r="N59" s="237"/>
      <c r="O59" s="237"/>
      <c r="P59" s="237"/>
      <c r="Q59" s="237"/>
      <c r="R59" s="237"/>
      <c r="S59" s="237"/>
      <c r="T59" s="237"/>
      <c r="U59" s="237"/>
      <c r="V59" s="237"/>
      <c r="W59" s="237"/>
      <c r="X59" s="237"/>
      <c r="Y59" s="237">
        <v>75.102315058204951</v>
      </c>
      <c r="Z59" s="237">
        <v>76.816285693939662</v>
      </c>
      <c r="AA59" s="237">
        <v>74.764664126372097</v>
      </c>
      <c r="AB59" s="237">
        <v>75.355495685453363</v>
      </c>
      <c r="AC59" s="237">
        <v>92.688338012317928</v>
      </c>
      <c r="AD59" s="237">
        <v>92.072741183302398</v>
      </c>
      <c r="AE59" s="237">
        <v>97.098686936357424</v>
      </c>
      <c r="AF59" s="237">
        <v>97.672881313911432</v>
      </c>
      <c r="AG59" s="237">
        <v>96.169263194447169</v>
      </c>
      <c r="AH59" s="237">
        <v>50.010151713178935</v>
      </c>
      <c r="AI59" s="237"/>
      <c r="AJ59" s="19"/>
      <c r="AK59" s="19"/>
    </row>
    <row r="60" spans="1:37">
      <c r="A60" s="16">
        <v>42</v>
      </c>
      <c r="C60" s="17" t="s">
        <v>22</v>
      </c>
      <c r="D60" s="18" t="s">
        <v>15</v>
      </c>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19"/>
      <c r="AK60" s="19"/>
    </row>
    <row r="61" spans="1:37">
      <c r="A61" s="15"/>
      <c r="B61" s="15"/>
      <c r="C61" s="15" t="s">
        <v>32</v>
      </c>
      <c r="D61" s="21"/>
      <c r="E61" s="238">
        <v>0</v>
      </c>
      <c r="F61" s="238">
        <v>0</v>
      </c>
      <c r="G61" s="238">
        <v>0</v>
      </c>
      <c r="H61" s="238">
        <v>0</v>
      </c>
      <c r="I61" s="238">
        <v>0</v>
      </c>
      <c r="J61" s="238">
        <v>0</v>
      </c>
      <c r="K61" s="238">
        <v>0</v>
      </c>
      <c r="L61" s="238">
        <v>0</v>
      </c>
      <c r="M61" s="238">
        <v>0</v>
      </c>
      <c r="N61" s="238">
        <v>0</v>
      </c>
      <c r="O61" s="238">
        <v>0</v>
      </c>
      <c r="P61" s="238">
        <v>0</v>
      </c>
      <c r="Q61" s="238">
        <v>0</v>
      </c>
      <c r="R61" s="238">
        <v>0</v>
      </c>
      <c r="S61" s="238">
        <v>0</v>
      </c>
      <c r="T61" s="238">
        <v>0</v>
      </c>
      <c r="U61" s="238">
        <v>0</v>
      </c>
      <c r="V61" s="238">
        <v>0</v>
      </c>
      <c r="W61" s="238">
        <v>0</v>
      </c>
      <c r="X61" s="238">
        <v>0</v>
      </c>
      <c r="Y61" s="238">
        <v>578.0811223287518</v>
      </c>
      <c r="Z61" s="238">
        <v>591.2739788735355</v>
      </c>
      <c r="AA61" s="238">
        <v>575.48213946813019</v>
      </c>
      <c r="AB61" s="238">
        <v>580.02991633115016</v>
      </c>
      <c r="AC61" s="238">
        <v>451.6657126911723</v>
      </c>
      <c r="AD61" s="238">
        <v>448.66593961863344</v>
      </c>
      <c r="AE61" s="238">
        <v>473.15712609561064</v>
      </c>
      <c r="AF61" s="238">
        <v>475.95514705836365</v>
      </c>
      <c r="AG61" s="238">
        <v>468.62808991064639</v>
      </c>
      <c r="AH61" s="238">
        <v>368.7404965928165</v>
      </c>
      <c r="AI61" s="238"/>
      <c r="AJ61" s="22"/>
      <c r="AK61" s="22"/>
    </row>
    <row r="62" spans="1:37">
      <c r="A62" s="16">
        <v>43</v>
      </c>
      <c r="C62" s="17" t="s">
        <v>21</v>
      </c>
      <c r="D62" s="18" t="s">
        <v>15</v>
      </c>
      <c r="E62" s="237"/>
      <c r="F62" s="237"/>
      <c r="G62" s="237"/>
      <c r="H62" s="237"/>
      <c r="I62" s="237"/>
      <c r="J62" s="237"/>
      <c r="K62" s="237"/>
      <c r="L62" s="237"/>
      <c r="M62" s="237"/>
      <c r="N62" s="237"/>
      <c r="O62" s="237"/>
      <c r="P62" s="237"/>
      <c r="Q62" s="237"/>
      <c r="R62" s="237"/>
      <c r="S62" s="237"/>
      <c r="T62" s="237"/>
      <c r="U62" s="237"/>
      <c r="V62" s="237"/>
      <c r="W62" s="237"/>
      <c r="X62" s="237"/>
      <c r="Y62" s="237">
        <v>578.0811223287518</v>
      </c>
      <c r="Z62" s="237">
        <v>591.2739788735355</v>
      </c>
      <c r="AA62" s="237">
        <v>575.48213946813019</v>
      </c>
      <c r="AB62" s="237">
        <v>580.02991633115016</v>
      </c>
      <c r="AC62" s="237">
        <v>451.6657126911723</v>
      </c>
      <c r="AD62" s="237">
        <v>448.66593961863344</v>
      </c>
      <c r="AE62" s="237">
        <v>473.15712609561064</v>
      </c>
      <c r="AF62" s="237">
        <v>475.95514705836365</v>
      </c>
      <c r="AG62" s="237">
        <v>468.62808991064639</v>
      </c>
      <c r="AH62" s="237">
        <v>368.7404965928165</v>
      </c>
      <c r="AI62" s="237"/>
      <c r="AJ62" s="19"/>
      <c r="AK62" s="19"/>
    </row>
    <row r="63" spans="1:37">
      <c r="A63" s="16">
        <v>44</v>
      </c>
      <c r="C63" s="17" t="s">
        <v>22</v>
      </c>
      <c r="D63" s="18" t="s">
        <v>15</v>
      </c>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19"/>
      <c r="AK63" s="19"/>
    </row>
    <row r="64" spans="1:37">
      <c r="A64" s="15"/>
      <c r="B64" s="15"/>
      <c r="C64" s="15" t="s">
        <v>33</v>
      </c>
      <c r="D64" s="21"/>
      <c r="E64" s="238">
        <v>0</v>
      </c>
      <c r="F64" s="238">
        <v>0</v>
      </c>
      <c r="G64" s="238">
        <v>0</v>
      </c>
      <c r="H64" s="238">
        <v>0</v>
      </c>
      <c r="I64" s="238">
        <v>0</v>
      </c>
      <c r="J64" s="238">
        <v>0</v>
      </c>
      <c r="K64" s="238">
        <v>0</v>
      </c>
      <c r="L64" s="238">
        <v>0</v>
      </c>
      <c r="M64" s="238">
        <v>0</v>
      </c>
      <c r="N64" s="238">
        <v>0</v>
      </c>
      <c r="O64" s="238">
        <v>0</v>
      </c>
      <c r="P64" s="238">
        <v>0</v>
      </c>
      <c r="Q64" s="238">
        <v>0</v>
      </c>
      <c r="R64" s="238">
        <v>0</v>
      </c>
      <c r="S64" s="238">
        <v>0</v>
      </c>
      <c r="T64" s="238">
        <v>0</v>
      </c>
      <c r="U64" s="238">
        <v>0</v>
      </c>
      <c r="V64" s="238">
        <v>0</v>
      </c>
      <c r="W64" s="238">
        <v>0</v>
      </c>
      <c r="X64" s="238">
        <v>0</v>
      </c>
      <c r="Y64" s="238">
        <v>419.60834743529188</v>
      </c>
      <c r="Z64" s="238">
        <v>429.18456869366292</v>
      </c>
      <c r="AA64" s="238">
        <v>417.72183901798724</v>
      </c>
      <c r="AB64" s="238">
        <v>421.02290708661559</v>
      </c>
      <c r="AC64" s="238">
        <v>495.73066027079881</v>
      </c>
      <c r="AD64" s="238">
        <v>492.43822641069517</v>
      </c>
      <c r="AE64" s="238">
        <v>519.31879693420672</v>
      </c>
      <c r="AF64" s="238">
        <v>522.38979555186245</v>
      </c>
      <c r="AG64" s="238">
        <v>514.3479035604654</v>
      </c>
      <c r="AH64" s="238">
        <v>681.94932776816961</v>
      </c>
      <c r="AI64" s="238"/>
      <c r="AJ64" s="22"/>
      <c r="AK64" s="22"/>
    </row>
    <row r="65" spans="1:37">
      <c r="A65" s="16">
        <v>45</v>
      </c>
      <c r="C65" s="17" t="s">
        <v>19</v>
      </c>
      <c r="D65" s="18" t="s">
        <v>15</v>
      </c>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19"/>
      <c r="AK65" s="19"/>
    </row>
    <row r="66" spans="1:37">
      <c r="A66" s="16">
        <v>46</v>
      </c>
      <c r="C66" s="17" t="s">
        <v>17</v>
      </c>
      <c r="D66" s="18" t="s">
        <v>15</v>
      </c>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19"/>
      <c r="AK66" s="19"/>
    </row>
    <row r="67" spans="1:37">
      <c r="A67" s="16">
        <v>47</v>
      </c>
      <c r="C67" s="17" t="s">
        <v>18</v>
      </c>
      <c r="D67" s="18" t="s">
        <v>15</v>
      </c>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19"/>
      <c r="AK67" s="19"/>
    </row>
    <row r="68" spans="1:37">
      <c r="A68" s="16">
        <v>48</v>
      </c>
      <c r="C68" s="17" t="s">
        <v>192</v>
      </c>
      <c r="D68" s="18" t="s">
        <v>15</v>
      </c>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19"/>
      <c r="AK68" s="19"/>
    </row>
    <row r="69" spans="1:37">
      <c r="A69" s="16">
        <v>49</v>
      </c>
      <c r="C69" s="17" t="s">
        <v>21</v>
      </c>
      <c r="D69" s="18" t="s">
        <v>15</v>
      </c>
      <c r="E69" s="237"/>
      <c r="F69" s="237"/>
      <c r="G69" s="237"/>
      <c r="H69" s="237"/>
      <c r="I69" s="237"/>
      <c r="J69" s="237"/>
      <c r="K69" s="237"/>
      <c r="L69" s="237"/>
      <c r="M69" s="237"/>
      <c r="N69" s="237"/>
      <c r="O69" s="237"/>
      <c r="P69" s="237"/>
      <c r="Q69" s="237"/>
      <c r="R69" s="237"/>
      <c r="S69" s="237"/>
      <c r="T69" s="237"/>
      <c r="U69" s="237"/>
      <c r="V69" s="237"/>
      <c r="W69" s="237"/>
      <c r="X69" s="237"/>
      <c r="Y69" s="237">
        <v>419.60834743529188</v>
      </c>
      <c r="Z69" s="237">
        <v>429.18456869366292</v>
      </c>
      <c r="AA69" s="237">
        <v>417.72183901798724</v>
      </c>
      <c r="AB69" s="237">
        <v>421.02290708661559</v>
      </c>
      <c r="AC69" s="237">
        <v>495.73066027079881</v>
      </c>
      <c r="AD69" s="237">
        <v>492.43822641069517</v>
      </c>
      <c r="AE69" s="237">
        <v>519.31879693420672</v>
      </c>
      <c r="AF69" s="237">
        <v>522.38979555186245</v>
      </c>
      <c r="AG69" s="237">
        <v>514.3479035604654</v>
      </c>
      <c r="AH69" s="237">
        <v>681.94932776816961</v>
      </c>
      <c r="AI69" s="237"/>
      <c r="AJ69" s="19"/>
      <c r="AK69" s="19"/>
    </row>
    <row r="70" spans="1:37">
      <c r="A70" s="16">
        <v>50</v>
      </c>
      <c r="C70" s="17" t="s">
        <v>20</v>
      </c>
      <c r="D70" s="18" t="s">
        <v>15</v>
      </c>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19"/>
      <c r="AK70" s="19"/>
    </row>
    <row r="71" spans="1:37">
      <c r="A71" s="16">
        <v>51</v>
      </c>
      <c r="C71" s="17" t="s">
        <v>22</v>
      </c>
      <c r="D71" s="18" t="s">
        <v>15</v>
      </c>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19"/>
      <c r="AK71" s="19"/>
    </row>
    <row r="72" spans="1:37" ht="12.75" customHeight="1">
      <c r="A72" s="23"/>
      <c r="B72" s="20"/>
      <c r="C72" s="20"/>
      <c r="D72" s="23"/>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0"/>
      <c r="AK72" s="20"/>
    </row>
    <row r="73" spans="1:37">
      <c r="C73" s="247" t="s">
        <v>501</v>
      </c>
      <c r="E73" s="240"/>
      <c r="F73" s="240"/>
      <c r="G73" s="240"/>
      <c r="H73" s="240"/>
      <c r="I73" s="240"/>
      <c r="J73" s="240"/>
      <c r="K73" s="240"/>
      <c r="L73" s="240"/>
      <c r="M73" s="240"/>
      <c r="N73" s="240"/>
      <c r="O73" s="240"/>
      <c r="P73" s="240"/>
      <c r="Q73" s="240"/>
      <c r="R73" s="240"/>
      <c r="S73" s="240"/>
      <c r="T73" s="240"/>
      <c r="U73" s="240"/>
      <c r="V73" s="240"/>
      <c r="W73" s="240"/>
      <c r="X73" s="241">
        <v>2009</v>
      </c>
      <c r="Y73" s="250">
        <f t="shared" ref="Y73:AH73" si="0">X73+1</f>
        <v>2010</v>
      </c>
      <c r="Z73" s="250">
        <f t="shared" si="0"/>
        <v>2011</v>
      </c>
      <c r="AA73" s="250">
        <f t="shared" si="0"/>
        <v>2012</v>
      </c>
      <c r="AB73" s="250">
        <f t="shared" si="0"/>
        <v>2013</v>
      </c>
      <c r="AC73" s="250">
        <f t="shared" si="0"/>
        <v>2014</v>
      </c>
      <c r="AD73" s="250">
        <f t="shared" si="0"/>
        <v>2015</v>
      </c>
      <c r="AE73" s="250">
        <f t="shared" si="0"/>
        <v>2016</v>
      </c>
      <c r="AF73" s="250">
        <f t="shared" si="0"/>
        <v>2017</v>
      </c>
      <c r="AG73" s="250">
        <f t="shared" si="0"/>
        <v>2018</v>
      </c>
      <c r="AH73" s="250">
        <f t="shared" si="0"/>
        <v>2019</v>
      </c>
      <c r="AI73" s="318"/>
      <c r="AJ73" s="93" t="s">
        <v>14</v>
      </c>
    </row>
    <row r="74" spans="1:37">
      <c r="C74" s="252" t="s">
        <v>88</v>
      </c>
      <c r="D74" s="243"/>
      <c r="E74" s="244"/>
      <c r="F74" s="244"/>
      <c r="G74" s="244"/>
      <c r="H74" s="244"/>
      <c r="I74" s="244"/>
      <c r="J74" s="244"/>
      <c r="K74" s="244"/>
      <c r="L74" s="244"/>
      <c r="M74" s="244"/>
      <c r="N74" s="244"/>
      <c r="O74" s="244"/>
      <c r="P74" s="244"/>
      <c r="Q74" s="244"/>
      <c r="R74" s="244"/>
      <c r="S74" s="244"/>
      <c r="T74" s="244"/>
      <c r="U74" s="244"/>
      <c r="V74" s="244"/>
      <c r="W74" s="244"/>
      <c r="X74" s="244"/>
      <c r="Y74" s="256">
        <f>[1]Page7!$F$102/1000</f>
        <v>5754.6389209999998</v>
      </c>
      <c r="Z74" s="256">
        <f>[2]Page7!$F$102/1000</f>
        <v>5810.8536770000001</v>
      </c>
      <c r="AA74" s="256">
        <f>[3]Page7!$F$102/1000</f>
        <v>5664.5475379999998</v>
      </c>
      <c r="AB74" s="256">
        <f>[4]Page7!$F$102/1000</f>
        <v>5616.0620990000007</v>
      </c>
      <c r="AC74" s="256">
        <f>[5]Page7!$F$102/1000</f>
        <v>5725.3481940000001</v>
      </c>
      <c r="AD74" s="256">
        <f>[6]Page7!$F$102/1000</f>
        <v>5721.1549649999997</v>
      </c>
      <c r="AE74" s="256">
        <f>[7]Page7!$F$102/1000</f>
        <v>5958.2558499999996</v>
      </c>
      <c r="AF74" s="256">
        <f>[8]Page7!$F$102/1000</f>
        <v>5931.5565809999998</v>
      </c>
      <c r="AG74" s="256">
        <f>[9]Page7!$F$102/1000</f>
        <v>5896.8570300000001</v>
      </c>
      <c r="AH74" s="256">
        <f>[10]Page7!$F$102/1000</f>
        <v>5915.5535470000004</v>
      </c>
      <c r="AI74" s="324"/>
    </row>
    <row r="75" spans="1:37">
      <c r="C75" s="249" t="s">
        <v>19</v>
      </c>
      <c r="E75" s="240"/>
      <c r="F75" s="240"/>
      <c r="G75" s="240"/>
      <c r="H75" s="240"/>
      <c r="I75" s="240"/>
      <c r="J75" s="240"/>
      <c r="K75" s="240"/>
      <c r="L75" s="240"/>
      <c r="M75" s="240"/>
      <c r="N75" s="240"/>
      <c r="O75" s="240"/>
      <c r="P75" s="240"/>
      <c r="Q75" s="240"/>
      <c r="R75" s="240"/>
      <c r="S75" s="240"/>
      <c r="T75" s="240"/>
      <c r="U75" s="240"/>
      <c r="V75" s="240"/>
      <c r="W75" s="240"/>
      <c r="X75" s="240"/>
      <c r="Y75" s="257">
        <f>[1]Page1!$D$102/1000</f>
        <v>0</v>
      </c>
      <c r="Z75" s="257">
        <f>[2]Page1!$D$102/1000</f>
        <v>0</v>
      </c>
      <c r="AA75" s="257">
        <f>[3]Page1!$D$102/1000</f>
        <v>0</v>
      </c>
      <c r="AB75" s="257">
        <f>[4]Page1!$D$102/1000</f>
        <v>0</v>
      </c>
      <c r="AC75" s="257">
        <f>[5]Page1!$D$102/1000</f>
        <v>0</v>
      </c>
      <c r="AD75" s="257">
        <f>[6]Page1!$D$102/1000</f>
        <v>0</v>
      </c>
      <c r="AE75" s="257">
        <f>[7]Page1!$D$102/1000</f>
        <v>0</v>
      </c>
      <c r="AF75" s="257">
        <f>[8]Page1!$D$102/1000</f>
        <v>0</v>
      </c>
      <c r="AG75" s="257">
        <f>[9]Page1!$D$102/1000</f>
        <v>0</v>
      </c>
      <c r="AH75" s="257">
        <f>[10]Page1!$D$102/1000</f>
        <v>0</v>
      </c>
      <c r="AI75" s="325"/>
    </row>
    <row r="76" spans="1:37">
      <c r="C76" s="249" t="s">
        <v>17</v>
      </c>
      <c r="E76" s="240"/>
      <c r="F76" s="240"/>
      <c r="G76" s="240"/>
      <c r="H76" s="240"/>
      <c r="I76" s="240"/>
      <c r="J76" s="240"/>
      <c r="K76" s="240"/>
      <c r="L76" s="240"/>
      <c r="M76" s="240"/>
      <c r="N76" s="240"/>
      <c r="O76" s="240"/>
      <c r="P76" s="240"/>
      <c r="Q76" s="240"/>
      <c r="R76" s="240"/>
      <c r="S76" s="240"/>
      <c r="T76" s="240"/>
      <c r="U76" s="240"/>
      <c r="V76" s="240"/>
      <c r="W76" s="240"/>
      <c r="X76" s="240"/>
      <c r="Y76" s="257">
        <f>[1]Page2!$G$102/1000</f>
        <v>1186.028589</v>
      </c>
      <c r="Z76" s="257">
        <f>[2]Page2!$G$102/1000</f>
        <v>1168.663499</v>
      </c>
      <c r="AA76" s="257">
        <f>[3]Page2!$G$102/1000</f>
        <v>1137.7022220000001</v>
      </c>
      <c r="AB76" s="257">
        <f>[4]Page2!$G$102/1000</f>
        <v>1114.4302709999999</v>
      </c>
      <c r="AC76" s="257">
        <f>[5]Page2!$G$102/1000</f>
        <v>1091.19004</v>
      </c>
      <c r="AD76" s="257">
        <f>[6]Page2!$G$102/1000</f>
        <v>1125.3268330000001</v>
      </c>
      <c r="AE76" s="257">
        <f>[7]Page2!$G$102/1000</f>
        <v>1136.4175360000002</v>
      </c>
      <c r="AF76" s="257">
        <f>[8]Page2!$G$102/1000</f>
        <v>1090.6245789999998</v>
      </c>
      <c r="AG76" s="257">
        <f>[9]Page2!$G$102/1000</f>
        <v>1070.0963819999999</v>
      </c>
      <c r="AH76" s="257">
        <f>[10]Page2!$G$102/1000</f>
        <v>1071.271172</v>
      </c>
      <c r="AI76" s="325"/>
    </row>
    <row r="77" spans="1:37">
      <c r="C77" s="249" t="s">
        <v>18</v>
      </c>
      <c r="E77" s="240"/>
      <c r="F77" s="240"/>
      <c r="G77" s="240"/>
      <c r="H77" s="240"/>
      <c r="I77" s="240"/>
      <c r="J77" s="240"/>
      <c r="K77" s="240"/>
      <c r="L77" s="240"/>
      <c r="M77" s="240"/>
      <c r="N77" s="240"/>
      <c r="O77" s="240"/>
      <c r="P77" s="240"/>
      <c r="Q77" s="240"/>
      <c r="R77" s="240"/>
      <c r="S77" s="240"/>
      <c r="T77" s="240"/>
      <c r="U77" s="240"/>
      <c r="V77" s="240"/>
      <c r="W77" s="240"/>
      <c r="X77" s="240"/>
      <c r="Y77" s="257">
        <f>[1]Page5!$D$102/1000</f>
        <v>734.02955099999997</v>
      </c>
      <c r="Z77" s="257">
        <f>[2]Page5!$D$102/1000</f>
        <v>723.33329200000003</v>
      </c>
      <c r="AA77" s="257">
        <f>[3]Page5!$D$102/1000</f>
        <v>709.28791699999999</v>
      </c>
      <c r="AB77" s="257">
        <f>[4]Page5!$D$102/1000</f>
        <v>655.76130699999999</v>
      </c>
      <c r="AC77" s="257">
        <f>[5]Page5!$D$102/1000</f>
        <v>650.55766900000003</v>
      </c>
      <c r="AD77" s="257">
        <f>[6]Page5!$D$102/1000</f>
        <v>636.84575199999995</v>
      </c>
      <c r="AE77" s="257">
        <f>[7]Page5!$D$102/1000</f>
        <v>653.37541199999998</v>
      </c>
      <c r="AF77" s="257">
        <f>[8]Page5!$D$102/1000</f>
        <v>647.52639399999998</v>
      </c>
      <c r="AG77" s="257">
        <f>[9]Page5!$D$102/1000</f>
        <v>703.74232200000006</v>
      </c>
      <c r="AH77" s="257">
        <f>[10]Page5!$D$102/1000</f>
        <v>697.76299399999994</v>
      </c>
      <c r="AI77" s="325"/>
    </row>
    <row r="78" spans="1:37">
      <c r="C78" s="249" t="s">
        <v>192</v>
      </c>
      <c r="E78" s="240"/>
      <c r="F78" s="240"/>
      <c r="G78" s="240"/>
      <c r="H78" s="240"/>
      <c r="I78" s="240"/>
      <c r="J78" s="240"/>
      <c r="K78" s="240"/>
      <c r="L78" s="240"/>
      <c r="M78" s="240"/>
      <c r="N78" s="240"/>
      <c r="O78" s="240"/>
      <c r="P78" s="240"/>
      <c r="Q78" s="240"/>
      <c r="R78" s="240"/>
      <c r="S78" s="240"/>
      <c r="T78" s="240"/>
      <c r="U78" s="240"/>
      <c r="V78" s="240"/>
      <c r="W78" s="240"/>
      <c r="X78" s="240"/>
      <c r="Y78" s="257">
        <f>[1]Page7!$D$102/1000</f>
        <v>99.790884000000005</v>
      </c>
      <c r="Z78" s="257">
        <f>[2]Page7!$D$102/1000</f>
        <v>98.832329999999999</v>
      </c>
      <c r="AA78" s="257">
        <f>[3]Page7!$D$102/1000</f>
        <v>99.558666000000002</v>
      </c>
      <c r="AB78" s="257">
        <f>[4]Page7!$D$102/1000</f>
        <v>98.490114000000005</v>
      </c>
      <c r="AC78" s="257">
        <f>[5]Page7!$D$102/1000</f>
        <v>97.907823000000008</v>
      </c>
      <c r="AD78" s="257">
        <f>[6]Page7!$D$102/1000</f>
        <v>99.096849000000006</v>
      </c>
      <c r="AE78" s="257">
        <f>[7]Page7!$D$102/1000</f>
        <v>97.879013999999998</v>
      </c>
      <c r="AF78" s="257">
        <f>[8]Page7!$D$102/1000</f>
        <v>98.750267999999991</v>
      </c>
      <c r="AG78" s="257">
        <f>[9]Page7!$D$102/1000</f>
        <v>91.397861999999989</v>
      </c>
      <c r="AH78" s="257">
        <f>[10]Page7!$D$102/1000</f>
        <v>88.223634000000004</v>
      </c>
      <c r="AI78" s="325"/>
    </row>
    <row r="79" spans="1:37">
      <c r="C79" s="249" t="s">
        <v>21</v>
      </c>
      <c r="E79" s="240"/>
      <c r="F79" s="240"/>
      <c r="G79" s="240"/>
      <c r="H79" s="240"/>
      <c r="I79" s="240"/>
      <c r="J79" s="240"/>
      <c r="K79" s="240"/>
      <c r="L79" s="240"/>
      <c r="M79" s="240"/>
      <c r="N79" s="240"/>
      <c r="O79" s="240"/>
      <c r="P79" s="240"/>
      <c r="Q79" s="240"/>
      <c r="R79" s="240"/>
      <c r="S79" s="240"/>
      <c r="T79" s="240"/>
      <c r="U79" s="240"/>
      <c r="V79" s="240"/>
      <c r="W79" s="240"/>
      <c r="X79" s="240"/>
      <c r="Y79" s="257">
        <f>[1]Page6!$I$102/1000</f>
        <v>3734.7898969999997</v>
      </c>
      <c r="Z79" s="257">
        <f>[2]Page6!$I$102/1000</f>
        <v>3820.0245559999998</v>
      </c>
      <c r="AA79" s="257">
        <f>[3]Page6!$I$102/1000</f>
        <v>3717.9987329999999</v>
      </c>
      <c r="AB79" s="257">
        <f>[4]Page6!$I$102/1000</f>
        <v>3747.3804070000001</v>
      </c>
      <c r="AC79" s="257">
        <f>[5]Page6!$I$102/1000</f>
        <v>3885.6926619999999</v>
      </c>
      <c r="AD79" s="257">
        <f>[6]Page6!$I$102/1000</f>
        <v>3859.8855309999999</v>
      </c>
      <c r="AE79" s="257">
        <f>[7]Page6!$I$102/1000</f>
        <v>4070.5838879999997</v>
      </c>
      <c r="AF79" s="257">
        <f>[8]Page6!$I$102/1000</f>
        <v>4094.6553399999998</v>
      </c>
      <c r="AG79" s="257">
        <f>[9]Page6!$I$102/1000</f>
        <v>4031.6204640000001</v>
      </c>
      <c r="AH79" s="257">
        <f>[10]Page6!$I$102/1000</f>
        <v>4058.2957470000001</v>
      </c>
      <c r="AI79" s="325"/>
    </row>
    <row r="80" spans="1:37">
      <c r="C80" s="249" t="s">
        <v>20</v>
      </c>
      <c r="E80" s="240"/>
      <c r="F80" s="240"/>
      <c r="G80" s="240"/>
      <c r="H80" s="240"/>
      <c r="I80" s="240"/>
      <c r="J80" s="240"/>
      <c r="K80" s="240"/>
      <c r="L80" s="240"/>
      <c r="M80" s="240"/>
      <c r="N80" s="240"/>
      <c r="O80" s="240"/>
      <c r="P80" s="240"/>
      <c r="Q80" s="240"/>
      <c r="R80" s="240"/>
      <c r="S80" s="240"/>
      <c r="T80" s="240"/>
      <c r="U80" s="240"/>
      <c r="V80" s="240"/>
      <c r="W80" s="240"/>
      <c r="X80" s="240"/>
      <c r="Y80" s="257">
        <f>[1]Page7!$E$102/1000</f>
        <v>0</v>
      </c>
      <c r="Z80" s="257">
        <f>[2]Page7!$E$102/1000</f>
        <v>0</v>
      </c>
      <c r="AA80" s="257">
        <f>[3]Page7!$E$102/1000</f>
        <v>0</v>
      </c>
      <c r="AB80" s="257">
        <f>[4]Page7!$E$102/1000</f>
        <v>0</v>
      </c>
      <c r="AC80" s="257">
        <f>[5]Page7!$E$102/1000</f>
        <v>0</v>
      </c>
      <c r="AD80" s="257">
        <f>[6]Page7!$E$102/1000</f>
        <v>0</v>
      </c>
      <c r="AE80" s="257">
        <f>[7]Page7!$E$102/1000</f>
        <v>0</v>
      </c>
      <c r="AF80" s="257">
        <f>[8]Page7!$E$102/1000</f>
        <v>0</v>
      </c>
      <c r="AG80" s="257">
        <f>[9]Page7!$E$102/1000</f>
        <v>0</v>
      </c>
      <c r="AH80" s="257">
        <f>[10]Page7!$E$102/1000</f>
        <v>0</v>
      </c>
      <c r="AI80" s="325"/>
    </row>
    <row r="81" spans="3:35">
      <c r="C81" s="249" t="s">
        <v>193</v>
      </c>
      <c r="E81" s="240"/>
      <c r="F81" s="240"/>
      <c r="G81" s="240"/>
      <c r="H81" s="240"/>
      <c r="I81" s="240"/>
      <c r="J81" s="240"/>
      <c r="K81" s="240"/>
      <c r="L81" s="240"/>
      <c r="M81" s="240"/>
      <c r="N81" s="240"/>
      <c r="O81" s="240"/>
      <c r="P81" s="240"/>
      <c r="Q81" s="240"/>
      <c r="R81" s="240"/>
      <c r="S81" s="240"/>
      <c r="T81" s="240"/>
      <c r="U81" s="240"/>
      <c r="V81" s="240"/>
      <c r="W81" s="240"/>
      <c r="X81" s="240"/>
      <c r="Y81" s="257">
        <f>[1]Page7!$F$102/1000-SUM(Y75:Y80)</f>
        <v>0</v>
      </c>
      <c r="Z81" s="257">
        <f>[2]Page7!$F$102/1000-SUM(Z75:Z80)</f>
        <v>0</v>
      </c>
      <c r="AA81" s="257">
        <f>[3]Page7!$F$102/1000-SUM(AA75:AA80)</f>
        <v>0</v>
      </c>
      <c r="AB81" s="257">
        <f>[4]Page7!$F$102/1000-SUM(AB75:AB80)</f>
        <v>0</v>
      </c>
      <c r="AC81" s="257">
        <f>[5]Page7!$F$102/1000-SUM(AC75:AC80)</f>
        <v>0</v>
      </c>
      <c r="AD81" s="257">
        <f>[6]Page7!$F$102/1000-SUM(AD75:AD80)</f>
        <v>0</v>
      </c>
      <c r="AE81" s="257">
        <f>[7]Page7!$F$102/1000-SUM(AE75:AE80)</f>
        <v>0</v>
      </c>
      <c r="AF81" s="257">
        <f>[8]Page7!$F$102/1000-SUM(AF75:AF80)</f>
        <v>0</v>
      </c>
      <c r="AG81" s="257">
        <f>[9]Page7!$F$102/1000-SUM(AG75:AG80)</f>
        <v>0</v>
      </c>
      <c r="AH81" s="257">
        <f>[10]Page7!$F$102/1000-SUM(AH75:AH80)</f>
        <v>0</v>
      </c>
      <c r="AI81" s="325"/>
    </row>
    <row r="82" spans="3:35">
      <c r="C82" s="251"/>
      <c r="E82" s="240"/>
      <c r="F82" s="240"/>
      <c r="G82" s="240"/>
      <c r="H82" s="240"/>
      <c r="I82" s="240"/>
      <c r="J82" s="240"/>
      <c r="K82" s="240"/>
      <c r="L82" s="240"/>
      <c r="M82" s="240"/>
      <c r="N82" s="240"/>
      <c r="O82" s="240"/>
      <c r="P82" s="240"/>
      <c r="Q82" s="240"/>
      <c r="R82" s="240"/>
      <c r="S82" s="240"/>
      <c r="T82" s="240"/>
      <c r="U82" s="240"/>
      <c r="V82" s="240"/>
      <c r="W82" s="240"/>
      <c r="X82" s="240"/>
      <c r="Y82" s="253"/>
      <c r="Z82" s="253"/>
      <c r="AA82" s="253"/>
      <c r="AB82" s="253"/>
      <c r="AC82" s="253"/>
      <c r="AD82" s="253"/>
      <c r="AE82" s="253"/>
      <c r="AF82" s="253"/>
      <c r="AG82" s="253"/>
      <c r="AH82" s="253"/>
      <c r="AI82" s="326"/>
    </row>
    <row r="83" spans="3:35">
      <c r="C83" s="247" t="s">
        <v>500</v>
      </c>
      <c r="E83" s="240"/>
      <c r="F83" s="240"/>
      <c r="G83" s="240"/>
      <c r="H83" s="240"/>
      <c r="I83" s="240"/>
      <c r="J83" s="240"/>
      <c r="K83" s="240"/>
      <c r="L83" s="240"/>
      <c r="M83" s="240"/>
      <c r="N83" s="240"/>
      <c r="O83" s="240"/>
      <c r="P83" s="240"/>
      <c r="Q83" s="240"/>
      <c r="R83" s="240"/>
      <c r="S83" s="240"/>
      <c r="T83" s="240"/>
      <c r="U83" s="240"/>
      <c r="V83" s="240"/>
      <c r="W83" s="240"/>
      <c r="X83" s="241">
        <v>2009</v>
      </c>
      <c r="Y83" s="250">
        <f t="shared" ref="Y83:AH83" si="1">X83+1</f>
        <v>2010</v>
      </c>
      <c r="Z83" s="250">
        <f t="shared" si="1"/>
        <v>2011</v>
      </c>
      <c r="AA83" s="250">
        <f t="shared" si="1"/>
        <v>2012</v>
      </c>
      <c r="AB83" s="250">
        <f t="shared" si="1"/>
        <v>2013</v>
      </c>
      <c r="AC83" s="250">
        <f t="shared" si="1"/>
        <v>2014</v>
      </c>
      <c r="AD83" s="250">
        <f t="shared" si="1"/>
        <v>2015</v>
      </c>
      <c r="AE83" s="250">
        <f t="shared" si="1"/>
        <v>2016</v>
      </c>
      <c r="AF83" s="250">
        <f t="shared" si="1"/>
        <v>2017</v>
      </c>
      <c r="AG83" s="250">
        <f t="shared" si="1"/>
        <v>2018</v>
      </c>
      <c r="AH83" s="250">
        <f t="shared" si="1"/>
        <v>2019</v>
      </c>
      <c r="AI83" s="318"/>
    </row>
    <row r="84" spans="3:35">
      <c r="C84" s="252" t="s">
        <v>88</v>
      </c>
      <c r="D84" s="243"/>
      <c r="E84" s="244"/>
      <c r="F84" s="244"/>
      <c r="G84" s="244"/>
      <c r="H84" s="244"/>
      <c r="I84" s="244"/>
      <c r="J84" s="244"/>
      <c r="K84" s="244"/>
      <c r="L84" s="244"/>
      <c r="M84" s="244"/>
      <c r="N84" s="244"/>
      <c r="O84" s="244"/>
      <c r="P84" s="244"/>
      <c r="Q84" s="244"/>
      <c r="R84" s="244"/>
      <c r="S84" s="244"/>
      <c r="T84" s="244"/>
      <c r="U84" s="244"/>
      <c r="V84" s="244"/>
      <c r="W84" s="244"/>
      <c r="X84" s="244"/>
      <c r="Y84" s="260">
        <f>Y74-Y3</f>
        <v>0</v>
      </c>
      <c r="Z84" s="260">
        <f t="shared" ref="Z84:AF84" si="2">Z74-Z3</f>
        <v>0</v>
      </c>
      <c r="AA84" s="260">
        <f t="shared" si="2"/>
        <v>0</v>
      </c>
      <c r="AB84" s="260">
        <f t="shared" si="2"/>
        <v>0</v>
      </c>
      <c r="AC84" s="260">
        <f t="shared" si="2"/>
        <v>-1.0803861782187596</v>
      </c>
      <c r="AD84" s="260">
        <f t="shared" si="2"/>
        <v>-1.1141849831692525</v>
      </c>
      <c r="AE84" s="260">
        <f t="shared" si="2"/>
        <v>-1.1251658772289375</v>
      </c>
      <c r="AF84" s="260">
        <f t="shared" si="2"/>
        <v>-1.0798263158430927</v>
      </c>
      <c r="AG84" s="260">
        <f t="shared" ref="AG84:AH84" si="3">AG74-AG3</f>
        <v>-1.0595013683168872</v>
      </c>
      <c r="AH84" s="260">
        <f t="shared" si="3"/>
        <v>8.056148287414544E-2</v>
      </c>
      <c r="AI84" s="327"/>
    </row>
    <row r="85" spans="3:35">
      <c r="C85" s="249" t="s">
        <v>19</v>
      </c>
      <c r="E85" s="240"/>
      <c r="F85" s="240"/>
      <c r="G85" s="240"/>
      <c r="H85" s="240"/>
      <c r="I85" s="240"/>
      <c r="J85" s="240"/>
      <c r="K85" s="240"/>
      <c r="L85" s="240"/>
      <c r="M85" s="240"/>
      <c r="N85" s="240"/>
      <c r="O85" s="240"/>
      <c r="P85" s="240"/>
      <c r="Q85" s="240"/>
      <c r="R85" s="240"/>
      <c r="S85" s="240"/>
      <c r="T85" s="240"/>
      <c r="U85" s="240"/>
      <c r="V85" s="240"/>
      <c r="W85" s="240"/>
      <c r="X85" s="240"/>
      <c r="Y85" s="259">
        <f t="shared" ref="Y85:AF91" si="4">Y75-Y4</f>
        <v>0</v>
      </c>
      <c r="Z85" s="259">
        <f t="shared" si="4"/>
        <v>0</v>
      </c>
      <c r="AA85" s="259">
        <f t="shared" si="4"/>
        <v>0</v>
      </c>
      <c r="AB85" s="259">
        <f t="shared" si="4"/>
        <v>0</v>
      </c>
      <c r="AC85" s="259">
        <f t="shared" si="4"/>
        <v>0</v>
      </c>
      <c r="AD85" s="259">
        <f t="shared" si="4"/>
        <v>0</v>
      </c>
      <c r="AE85" s="259">
        <f t="shared" si="4"/>
        <v>0</v>
      </c>
      <c r="AF85" s="259">
        <f t="shared" si="4"/>
        <v>0</v>
      </c>
      <c r="AG85" s="259">
        <f t="shared" ref="AG85:AH85" si="5">AG75-AG4</f>
        <v>0</v>
      </c>
      <c r="AH85" s="259">
        <f t="shared" si="5"/>
        <v>0</v>
      </c>
      <c r="AI85" s="323"/>
    </row>
    <row r="86" spans="3:35">
      <c r="C86" s="249" t="s">
        <v>17</v>
      </c>
      <c r="E86" s="240"/>
      <c r="F86" s="240"/>
      <c r="G86" s="240"/>
      <c r="H86" s="240"/>
      <c r="I86" s="240"/>
      <c r="J86" s="240"/>
      <c r="K86" s="240"/>
      <c r="L86" s="240"/>
      <c r="M86" s="240"/>
      <c r="N86" s="240"/>
      <c r="O86" s="240"/>
      <c r="P86" s="240"/>
      <c r="Q86" s="240"/>
      <c r="R86" s="240"/>
      <c r="S86" s="240"/>
      <c r="T86" s="240"/>
      <c r="U86" s="240"/>
      <c r="V86" s="240"/>
      <c r="W86" s="240"/>
      <c r="X86" s="240"/>
      <c r="Y86" s="259">
        <f t="shared" si="4"/>
        <v>0</v>
      </c>
      <c r="Z86" s="259">
        <f t="shared" si="4"/>
        <v>0</v>
      </c>
      <c r="AA86" s="259">
        <f t="shared" si="4"/>
        <v>0</v>
      </c>
      <c r="AB86" s="259">
        <f t="shared" si="4"/>
        <v>0</v>
      </c>
      <c r="AC86" s="259">
        <f t="shared" si="4"/>
        <v>-1.0803861782178501</v>
      </c>
      <c r="AD86" s="259">
        <f t="shared" si="4"/>
        <v>-1.114184983168343</v>
      </c>
      <c r="AE86" s="259">
        <f t="shared" si="4"/>
        <v>-1.1251658772278006</v>
      </c>
      <c r="AF86" s="259">
        <f t="shared" si="4"/>
        <v>-1.0798263158417285</v>
      </c>
      <c r="AG86" s="259">
        <f t="shared" ref="AG86:AH86" si="6">AG76-AG5</f>
        <v>-1.0595013683168872</v>
      </c>
      <c r="AH86" s="259">
        <f t="shared" si="6"/>
        <v>0</v>
      </c>
      <c r="AI86" s="323"/>
    </row>
    <row r="87" spans="3:35">
      <c r="C87" s="249" t="s">
        <v>18</v>
      </c>
      <c r="E87" s="240"/>
      <c r="F87" s="240"/>
      <c r="G87" s="240"/>
      <c r="H87" s="240"/>
      <c r="I87" s="240"/>
      <c r="J87" s="240"/>
      <c r="K87" s="240"/>
      <c r="L87" s="240"/>
      <c r="M87" s="240"/>
      <c r="N87" s="240"/>
      <c r="O87" s="240"/>
      <c r="P87" s="240"/>
      <c r="Q87" s="240"/>
      <c r="R87" s="240"/>
      <c r="S87" s="240"/>
      <c r="T87" s="240"/>
      <c r="U87" s="240"/>
      <c r="V87" s="240"/>
      <c r="W87" s="240"/>
      <c r="X87" s="240"/>
      <c r="Y87" s="259">
        <f t="shared" si="4"/>
        <v>0</v>
      </c>
      <c r="Z87" s="259">
        <f t="shared" si="4"/>
        <v>0</v>
      </c>
      <c r="AA87" s="259">
        <f t="shared" si="4"/>
        <v>0</v>
      </c>
      <c r="AB87" s="259">
        <f t="shared" si="4"/>
        <v>0</v>
      </c>
      <c r="AC87" s="259">
        <f t="shared" si="4"/>
        <v>0</v>
      </c>
      <c r="AD87" s="259">
        <f t="shared" si="4"/>
        <v>0</v>
      </c>
      <c r="AE87" s="259">
        <f t="shared" si="4"/>
        <v>0</v>
      </c>
      <c r="AF87" s="259">
        <f t="shared" si="4"/>
        <v>0</v>
      </c>
      <c r="AG87" s="259">
        <f t="shared" ref="AG87:AH87" si="7">AG77-AG6</f>
        <v>0</v>
      </c>
      <c r="AH87" s="259">
        <f t="shared" si="7"/>
        <v>8.0561482872326451E-2</v>
      </c>
      <c r="AI87" s="323"/>
    </row>
    <row r="88" spans="3:35">
      <c r="C88" s="249" t="s">
        <v>192</v>
      </c>
      <c r="E88" s="240"/>
      <c r="F88" s="240"/>
      <c r="G88" s="240"/>
      <c r="H88" s="240"/>
      <c r="I88" s="240"/>
      <c r="J88" s="240"/>
      <c r="K88" s="240"/>
      <c r="L88" s="240"/>
      <c r="M88" s="240"/>
      <c r="N88" s="240"/>
      <c r="O88" s="240"/>
      <c r="P88" s="240"/>
      <c r="Q88" s="240"/>
      <c r="R88" s="240"/>
      <c r="S88" s="240"/>
      <c r="T88" s="240"/>
      <c r="U88" s="240"/>
      <c r="V88" s="240"/>
      <c r="W88" s="240"/>
      <c r="X88" s="240"/>
      <c r="Y88" s="259">
        <f t="shared" si="4"/>
        <v>0</v>
      </c>
      <c r="Z88" s="259">
        <f t="shared" si="4"/>
        <v>0</v>
      </c>
      <c r="AA88" s="259">
        <f t="shared" si="4"/>
        <v>0</v>
      </c>
      <c r="AB88" s="259">
        <f t="shared" si="4"/>
        <v>0</v>
      </c>
      <c r="AC88" s="259">
        <f t="shared" si="4"/>
        <v>0</v>
      </c>
      <c r="AD88" s="259">
        <f t="shared" si="4"/>
        <v>0</v>
      </c>
      <c r="AE88" s="259">
        <f t="shared" si="4"/>
        <v>0</v>
      </c>
      <c r="AF88" s="259">
        <f t="shared" si="4"/>
        <v>0</v>
      </c>
      <c r="AG88" s="259">
        <f t="shared" ref="AG88:AH88" si="8">AG78-AG7</f>
        <v>0</v>
      </c>
      <c r="AH88" s="259">
        <f t="shared" si="8"/>
        <v>0</v>
      </c>
      <c r="AI88" s="323"/>
    </row>
    <row r="89" spans="3:35">
      <c r="C89" s="249" t="s">
        <v>21</v>
      </c>
      <c r="E89" s="240"/>
      <c r="F89" s="240"/>
      <c r="G89" s="240"/>
      <c r="H89" s="240"/>
      <c r="I89" s="240"/>
      <c r="J89" s="240"/>
      <c r="K89" s="240"/>
      <c r="L89" s="240"/>
      <c r="M89" s="240"/>
      <c r="N89" s="240"/>
      <c r="O89" s="240"/>
      <c r="P89" s="240"/>
      <c r="Q89" s="240"/>
      <c r="R89" s="240"/>
      <c r="S89" s="240"/>
      <c r="T89" s="240"/>
      <c r="U89" s="240"/>
      <c r="V89" s="240"/>
      <c r="W89" s="240"/>
      <c r="X89" s="240"/>
      <c r="Y89" s="259">
        <f t="shared" si="4"/>
        <v>0</v>
      </c>
      <c r="Z89" s="259">
        <f t="shared" si="4"/>
        <v>0</v>
      </c>
      <c r="AA89" s="259">
        <f t="shared" si="4"/>
        <v>0</v>
      </c>
      <c r="AB89" s="259">
        <f t="shared" si="4"/>
        <v>0</v>
      </c>
      <c r="AC89" s="259">
        <f t="shared" si="4"/>
        <v>0</v>
      </c>
      <c r="AD89" s="259">
        <f t="shared" si="4"/>
        <v>0</v>
      </c>
      <c r="AE89" s="259">
        <f t="shared" si="4"/>
        <v>0</v>
      </c>
      <c r="AF89" s="259">
        <f t="shared" si="4"/>
        <v>0</v>
      </c>
      <c r="AG89" s="259">
        <f t="shared" ref="AG89:AH89" si="9">AG79-AG8</f>
        <v>0</v>
      </c>
      <c r="AH89" s="259">
        <f t="shared" si="9"/>
        <v>0</v>
      </c>
      <c r="AI89" s="323"/>
    </row>
    <row r="90" spans="3:35">
      <c r="C90" s="249" t="s">
        <v>20</v>
      </c>
      <c r="Y90" s="259">
        <f t="shared" si="4"/>
        <v>0</v>
      </c>
      <c r="Z90" s="259">
        <f t="shared" si="4"/>
        <v>0</v>
      </c>
      <c r="AA90" s="259">
        <f t="shared" si="4"/>
        <v>0</v>
      </c>
      <c r="AB90" s="259">
        <f t="shared" si="4"/>
        <v>0</v>
      </c>
      <c r="AC90" s="259">
        <f t="shared" si="4"/>
        <v>0</v>
      </c>
      <c r="AD90" s="259">
        <f t="shared" si="4"/>
        <v>0</v>
      </c>
      <c r="AE90" s="259">
        <f t="shared" si="4"/>
        <v>0</v>
      </c>
      <c r="AF90" s="259">
        <f t="shared" si="4"/>
        <v>0</v>
      </c>
      <c r="AG90" s="259">
        <f t="shared" ref="AG90:AH90" si="10">AG80-AG9</f>
        <v>0</v>
      </c>
      <c r="AH90" s="259">
        <f t="shared" si="10"/>
        <v>0</v>
      </c>
      <c r="AI90" s="323"/>
    </row>
    <row r="91" spans="3:35">
      <c r="C91" s="249" t="s">
        <v>193</v>
      </c>
      <c r="Y91" s="259">
        <f>Y81-Y10</f>
        <v>0</v>
      </c>
      <c r="Z91" s="259">
        <f t="shared" si="4"/>
        <v>0</v>
      </c>
      <c r="AA91" s="259">
        <f t="shared" si="4"/>
        <v>0</v>
      </c>
      <c r="AB91" s="259">
        <f t="shared" si="4"/>
        <v>0</v>
      </c>
      <c r="AC91" s="259">
        <f t="shared" si="4"/>
        <v>0</v>
      </c>
      <c r="AD91" s="259">
        <f t="shared" si="4"/>
        <v>0</v>
      </c>
      <c r="AE91" s="259">
        <f t="shared" si="4"/>
        <v>0</v>
      </c>
      <c r="AF91" s="259">
        <f t="shared" si="4"/>
        <v>0</v>
      </c>
      <c r="AG91" s="259">
        <f t="shared" ref="AG91:AH91" si="11">AG81-AG10</f>
        <v>0</v>
      </c>
      <c r="AH91" s="259">
        <f t="shared" si="11"/>
        <v>0</v>
      </c>
      <c r="AI91" s="323"/>
    </row>
  </sheetData>
  <phoneticPr fontId="42" type="noConversion"/>
  <conditionalFormatting sqref="Y12:AG23 AI12:AI71 Y25:AG36 Y46:AG47 Y56:AG58 Y49:AG54 Y60:AG61 Y63:AG68 Y70:AG71 Y41:AG44">
    <cfRule type="cellIs" dxfId="21" priority="22" operator="equal">
      <formula>0</formula>
    </cfRule>
  </conditionalFormatting>
  <conditionalFormatting sqref="Y3:AG10 AI3:AI10">
    <cfRule type="cellIs" dxfId="20" priority="21" operator="equal">
      <formula>0</formula>
    </cfRule>
  </conditionalFormatting>
  <conditionalFormatting sqref="AH12:AH23 AH25:AH35 AH46:AH47 AH56:AH58 AH49:AH54 AH60:AH61 AH63:AH68 AH70:AH71 AH43:AH44">
    <cfRule type="cellIs" dxfId="19" priority="20" operator="equal">
      <formula>0</formula>
    </cfRule>
  </conditionalFormatting>
  <conditionalFormatting sqref="AH3:AH10">
    <cfRule type="cellIs" dxfId="18" priority="19" operator="equal">
      <formula>0</formula>
    </cfRule>
  </conditionalFormatting>
  <conditionalFormatting sqref="Y24:AG24">
    <cfRule type="cellIs" dxfId="17" priority="18" operator="equal">
      <formula>0</formula>
    </cfRule>
  </conditionalFormatting>
  <conditionalFormatting sqref="AH24">
    <cfRule type="cellIs" dxfId="16" priority="17" operator="equal">
      <formula>0</formula>
    </cfRule>
  </conditionalFormatting>
  <conditionalFormatting sqref="Y45:AG45">
    <cfRule type="cellIs" dxfId="15" priority="16" operator="equal">
      <formula>0</formula>
    </cfRule>
  </conditionalFormatting>
  <conditionalFormatting sqref="AH45">
    <cfRule type="cellIs" dxfId="14" priority="15" operator="equal">
      <formula>0</formula>
    </cfRule>
  </conditionalFormatting>
  <conditionalFormatting sqref="Y55:AG55">
    <cfRule type="cellIs" dxfId="13" priority="14" operator="equal">
      <formula>0</formula>
    </cfRule>
  </conditionalFormatting>
  <conditionalFormatting sqref="AH55">
    <cfRule type="cellIs" dxfId="12" priority="13" operator="equal">
      <formula>0</formula>
    </cfRule>
  </conditionalFormatting>
  <conditionalFormatting sqref="Y48:AG48">
    <cfRule type="cellIs" dxfId="11" priority="12" operator="equal">
      <formula>0</formula>
    </cfRule>
  </conditionalFormatting>
  <conditionalFormatting sqref="AH48">
    <cfRule type="cellIs" dxfId="10" priority="11" operator="equal">
      <formula>0</formula>
    </cfRule>
  </conditionalFormatting>
  <conditionalFormatting sqref="Y59:AG59">
    <cfRule type="cellIs" dxfId="9" priority="10" operator="equal">
      <formula>0</formula>
    </cfRule>
  </conditionalFormatting>
  <conditionalFormatting sqref="AH59">
    <cfRule type="cellIs" dxfId="8" priority="9" operator="equal">
      <formula>0</formula>
    </cfRule>
  </conditionalFormatting>
  <conditionalFormatting sqref="Y62:AG62">
    <cfRule type="cellIs" dxfId="7" priority="8" operator="equal">
      <formula>0</formula>
    </cfRule>
  </conditionalFormatting>
  <conditionalFormatting sqref="AH62">
    <cfRule type="cellIs" dxfId="6" priority="7" operator="equal">
      <formula>0</formula>
    </cfRule>
  </conditionalFormatting>
  <conditionalFormatting sqref="Y69:AG69">
    <cfRule type="cellIs" dxfId="5" priority="6" operator="equal">
      <formula>0</formula>
    </cfRule>
  </conditionalFormatting>
  <conditionalFormatting sqref="AH69">
    <cfRule type="cellIs" dxfId="4" priority="5" operator="equal">
      <formula>0</formula>
    </cfRule>
  </conditionalFormatting>
  <conditionalFormatting sqref="Y37:AG40">
    <cfRule type="cellIs" dxfId="3" priority="4" operator="equal">
      <formula>0</formula>
    </cfRule>
  </conditionalFormatting>
  <conditionalFormatting sqref="AH36 AH41:AH42">
    <cfRule type="cellIs" dxfId="1" priority="2" operator="equal">
      <formula>0</formula>
    </cfRule>
  </conditionalFormatting>
  <conditionalFormatting sqref="AH37:AH40">
    <cfRule type="cellIs" dxfId="0" priority="1" operator="equal">
      <formula>0</formula>
    </cfRule>
  </conditionalFormatting>
  <dataValidations disablePrompts="1" count="1">
    <dataValidation type="list" allowBlank="1" showInputMessage="1" showErrorMessage="1" sqref="D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D65570 JE65570 TA65570 ACW65570 AMS65570 AWO65570 BGK65570 BQG65570 CAC65570 CJY65570 CTU65570 DDQ65570 DNM65570 DXI65570 EHE65570 ERA65570 FAW65570 FKS65570 FUO65570 GEK65570 GOG65570 GYC65570 HHY65570 HRU65570 IBQ65570 ILM65570 IVI65570 JFE65570 JPA65570 JYW65570 KIS65570 KSO65570 LCK65570 LMG65570 LWC65570 MFY65570 MPU65570 MZQ65570 NJM65570 NTI65570 ODE65570 ONA65570 OWW65570 PGS65570 PQO65570 QAK65570 QKG65570 QUC65570 RDY65570 RNU65570 RXQ65570 SHM65570 SRI65570 TBE65570 TLA65570 TUW65570 UES65570 UOO65570 UYK65570 VIG65570 VSC65570 WBY65570 WLU65570 WVQ65570 D131106 JE131106 TA131106 ACW131106 AMS131106 AWO131106 BGK131106 BQG131106 CAC131106 CJY131106 CTU131106 DDQ131106 DNM131106 DXI131106 EHE131106 ERA131106 FAW131106 FKS131106 FUO131106 GEK131106 GOG131106 GYC131106 HHY131106 HRU131106 IBQ131106 ILM131106 IVI131106 JFE131106 JPA131106 JYW131106 KIS131106 KSO131106 LCK131106 LMG131106 LWC131106 MFY131106 MPU131106 MZQ131106 NJM131106 NTI131106 ODE131106 ONA131106 OWW131106 PGS131106 PQO131106 QAK131106 QKG131106 QUC131106 RDY131106 RNU131106 RXQ131106 SHM131106 SRI131106 TBE131106 TLA131106 TUW131106 UES131106 UOO131106 UYK131106 VIG131106 VSC131106 WBY131106 WLU131106 WVQ131106 D196642 JE196642 TA196642 ACW196642 AMS196642 AWO196642 BGK196642 BQG196642 CAC196642 CJY196642 CTU196642 DDQ196642 DNM196642 DXI196642 EHE196642 ERA196642 FAW196642 FKS196642 FUO196642 GEK196642 GOG196642 GYC196642 HHY196642 HRU196642 IBQ196642 ILM196642 IVI196642 JFE196642 JPA196642 JYW196642 KIS196642 KSO196642 LCK196642 LMG196642 LWC196642 MFY196642 MPU196642 MZQ196642 NJM196642 NTI196642 ODE196642 ONA196642 OWW196642 PGS196642 PQO196642 QAK196642 QKG196642 QUC196642 RDY196642 RNU196642 RXQ196642 SHM196642 SRI196642 TBE196642 TLA196642 TUW196642 UES196642 UOO196642 UYK196642 VIG196642 VSC196642 WBY196642 WLU196642 WVQ196642 D262178 JE262178 TA262178 ACW262178 AMS262178 AWO262178 BGK262178 BQG262178 CAC262178 CJY262178 CTU262178 DDQ262178 DNM262178 DXI262178 EHE262178 ERA262178 FAW262178 FKS262178 FUO262178 GEK262178 GOG262178 GYC262178 HHY262178 HRU262178 IBQ262178 ILM262178 IVI262178 JFE262178 JPA262178 JYW262178 KIS262178 KSO262178 LCK262178 LMG262178 LWC262178 MFY262178 MPU262178 MZQ262178 NJM262178 NTI262178 ODE262178 ONA262178 OWW262178 PGS262178 PQO262178 QAK262178 QKG262178 QUC262178 RDY262178 RNU262178 RXQ262178 SHM262178 SRI262178 TBE262178 TLA262178 TUW262178 UES262178 UOO262178 UYK262178 VIG262178 VSC262178 WBY262178 WLU262178 WVQ262178 D327714 JE327714 TA327714 ACW327714 AMS327714 AWO327714 BGK327714 BQG327714 CAC327714 CJY327714 CTU327714 DDQ327714 DNM327714 DXI327714 EHE327714 ERA327714 FAW327714 FKS327714 FUO327714 GEK327714 GOG327714 GYC327714 HHY327714 HRU327714 IBQ327714 ILM327714 IVI327714 JFE327714 JPA327714 JYW327714 KIS327714 KSO327714 LCK327714 LMG327714 LWC327714 MFY327714 MPU327714 MZQ327714 NJM327714 NTI327714 ODE327714 ONA327714 OWW327714 PGS327714 PQO327714 QAK327714 QKG327714 QUC327714 RDY327714 RNU327714 RXQ327714 SHM327714 SRI327714 TBE327714 TLA327714 TUW327714 UES327714 UOO327714 UYK327714 VIG327714 VSC327714 WBY327714 WLU327714 WVQ327714 D393250 JE393250 TA393250 ACW393250 AMS393250 AWO393250 BGK393250 BQG393250 CAC393250 CJY393250 CTU393250 DDQ393250 DNM393250 DXI393250 EHE393250 ERA393250 FAW393250 FKS393250 FUO393250 GEK393250 GOG393250 GYC393250 HHY393250 HRU393250 IBQ393250 ILM393250 IVI393250 JFE393250 JPA393250 JYW393250 KIS393250 KSO393250 LCK393250 LMG393250 LWC393250 MFY393250 MPU393250 MZQ393250 NJM393250 NTI393250 ODE393250 ONA393250 OWW393250 PGS393250 PQO393250 QAK393250 QKG393250 QUC393250 RDY393250 RNU393250 RXQ393250 SHM393250 SRI393250 TBE393250 TLA393250 TUW393250 UES393250 UOO393250 UYK393250 VIG393250 VSC393250 WBY393250 WLU393250 WVQ393250 D458786 JE458786 TA458786 ACW458786 AMS458786 AWO458786 BGK458786 BQG458786 CAC458786 CJY458786 CTU458786 DDQ458786 DNM458786 DXI458786 EHE458786 ERA458786 FAW458786 FKS458786 FUO458786 GEK458786 GOG458786 GYC458786 HHY458786 HRU458786 IBQ458786 ILM458786 IVI458786 JFE458786 JPA458786 JYW458786 KIS458786 KSO458786 LCK458786 LMG458786 LWC458786 MFY458786 MPU458786 MZQ458786 NJM458786 NTI458786 ODE458786 ONA458786 OWW458786 PGS458786 PQO458786 QAK458786 QKG458786 QUC458786 RDY458786 RNU458786 RXQ458786 SHM458786 SRI458786 TBE458786 TLA458786 TUW458786 UES458786 UOO458786 UYK458786 VIG458786 VSC458786 WBY458786 WLU458786 WVQ458786 D524322 JE524322 TA524322 ACW524322 AMS524322 AWO524322 BGK524322 BQG524322 CAC524322 CJY524322 CTU524322 DDQ524322 DNM524322 DXI524322 EHE524322 ERA524322 FAW524322 FKS524322 FUO524322 GEK524322 GOG524322 GYC524322 HHY524322 HRU524322 IBQ524322 ILM524322 IVI524322 JFE524322 JPA524322 JYW524322 KIS524322 KSO524322 LCK524322 LMG524322 LWC524322 MFY524322 MPU524322 MZQ524322 NJM524322 NTI524322 ODE524322 ONA524322 OWW524322 PGS524322 PQO524322 QAK524322 QKG524322 QUC524322 RDY524322 RNU524322 RXQ524322 SHM524322 SRI524322 TBE524322 TLA524322 TUW524322 UES524322 UOO524322 UYK524322 VIG524322 VSC524322 WBY524322 WLU524322 WVQ524322 D589858 JE589858 TA589858 ACW589858 AMS589858 AWO589858 BGK589858 BQG589858 CAC589858 CJY589858 CTU589858 DDQ589858 DNM589858 DXI589858 EHE589858 ERA589858 FAW589858 FKS589858 FUO589858 GEK589858 GOG589858 GYC589858 HHY589858 HRU589858 IBQ589858 ILM589858 IVI589858 JFE589858 JPA589858 JYW589858 KIS589858 KSO589858 LCK589858 LMG589858 LWC589858 MFY589858 MPU589858 MZQ589858 NJM589858 NTI589858 ODE589858 ONA589858 OWW589858 PGS589858 PQO589858 QAK589858 QKG589858 QUC589858 RDY589858 RNU589858 RXQ589858 SHM589858 SRI589858 TBE589858 TLA589858 TUW589858 UES589858 UOO589858 UYK589858 VIG589858 VSC589858 WBY589858 WLU589858 WVQ589858 D655394 JE655394 TA655394 ACW655394 AMS655394 AWO655394 BGK655394 BQG655394 CAC655394 CJY655394 CTU655394 DDQ655394 DNM655394 DXI655394 EHE655394 ERA655394 FAW655394 FKS655394 FUO655394 GEK655394 GOG655394 GYC655394 HHY655394 HRU655394 IBQ655394 ILM655394 IVI655394 JFE655394 JPA655394 JYW655394 KIS655394 KSO655394 LCK655394 LMG655394 LWC655394 MFY655394 MPU655394 MZQ655394 NJM655394 NTI655394 ODE655394 ONA655394 OWW655394 PGS655394 PQO655394 QAK655394 QKG655394 QUC655394 RDY655394 RNU655394 RXQ655394 SHM655394 SRI655394 TBE655394 TLA655394 TUW655394 UES655394 UOO655394 UYK655394 VIG655394 VSC655394 WBY655394 WLU655394 WVQ655394 D720930 JE720930 TA720930 ACW720930 AMS720930 AWO720930 BGK720930 BQG720930 CAC720930 CJY720930 CTU720930 DDQ720930 DNM720930 DXI720930 EHE720930 ERA720930 FAW720930 FKS720930 FUO720930 GEK720930 GOG720930 GYC720930 HHY720930 HRU720930 IBQ720930 ILM720930 IVI720930 JFE720930 JPA720930 JYW720930 KIS720930 KSO720930 LCK720930 LMG720930 LWC720930 MFY720930 MPU720930 MZQ720930 NJM720930 NTI720930 ODE720930 ONA720930 OWW720930 PGS720930 PQO720930 QAK720930 QKG720930 QUC720930 RDY720930 RNU720930 RXQ720930 SHM720930 SRI720930 TBE720930 TLA720930 TUW720930 UES720930 UOO720930 UYK720930 VIG720930 VSC720930 WBY720930 WLU720930 WVQ720930 D786466 JE786466 TA786466 ACW786466 AMS786466 AWO786466 BGK786466 BQG786466 CAC786466 CJY786466 CTU786466 DDQ786466 DNM786466 DXI786466 EHE786466 ERA786466 FAW786466 FKS786466 FUO786466 GEK786466 GOG786466 GYC786466 HHY786466 HRU786466 IBQ786466 ILM786466 IVI786466 JFE786466 JPA786466 JYW786466 KIS786466 KSO786466 LCK786466 LMG786466 LWC786466 MFY786466 MPU786466 MZQ786466 NJM786466 NTI786466 ODE786466 ONA786466 OWW786466 PGS786466 PQO786466 QAK786466 QKG786466 QUC786466 RDY786466 RNU786466 RXQ786466 SHM786466 SRI786466 TBE786466 TLA786466 TUW786466 UES786466 UOO786466 UYK786466 VIG786466 VSC786466 WBY786466 WLU786466 WVQ786466 D852002 JE852002 TA852002 ACW852002 AMS852002 AWO852002 BGK852002 BQG852002 CAC852002 CJY852002 CTU852002 DDQ852002 DNM852002 DXI852002 EHE852002 ERA852002 FAW852002 FKS852002 FUO852002 GEK852002 GOG852002 GYC852002 HHY852002 HRU852002 IBQ852002 ILM852002 IVI852002 JFE852002 JPA852002 JYW852002 KIS852002 KSO852002 LCK852002 LMG852002 LWC852002 MFY852002 MPU852002 MZQ852002 NJM852002 NTI852002 ODE852002 ONA852002 OWW852002 PGS852002 PQO852002 QAK852002 QKG852002 QUC852002 RDY852002 RNU852002 RXQ852002 SHM852002 SRI852002 TBE852002 TLA852002 TUW852002 UES852002 UOO852002 UYK852002 VIG852002 VSC852002 WBY852002 WLU852002 WVQ852002 D917538 JE917538 TA917538 ACW917538 AMS917538 AWO917538 BGK917538 BQG917538 CAC917538 CJY917538 CTU917538 DDQ917538 DNM917538 DXI917538 EHE917538 ERA917538 FAW917538 FKS917538 FUO917538 GEK917538 GOG917538 GYC917538 HHY917538 HRU917538 IBQ917538 ILM917538 IVI917538 JFE917538 JPA917538 JYW917538 KIS917538 KSO917538 LCK917538 LMG917538 LWC917538 MFY917538 MPU917538 MZQ917538 NJM917538 NTI917538 ODE917538 ONA917538 OWW917538 PGS917538 PQO917538 QAK917538 QKG917538 QUC917538 RDY917538 RNU917538 RXQ917538 SHM917538 SRI917538 TBE917538 TLA917538 TUW917538 UES917538 UOO917538 UYK917538 VIG917538 VSC917538 WBY917538 WLU917538 WVQ917538 D983074 JE983074 TA983074 ACW983074 AMS983074 AWO983074 BGK983074 BQG983074 CAC983074 CJY983074 CTU983074 DDQ983074 DNM983074 DXI983074 EHE983074 ERA983074 FAW983074 FKS983074 FUO983074 GEK983074 GOG983074 GYC983074 HHY983074 HRU983074 IBQ983074 ILM983074 IVI983074 JFE983074 JPA983074 JYW983074 KIS983074 KSO983074 LCK983074 LMG983074 LWC983074 MFY983074 MPU983074 MZQ983074 NJM983074 NTI983074 ODE983074 ONA983074 OWW983074 PGS983074 PQO983074 QAK983074 QKG983074 QUC983074 RDY983074 RNU983074 RXQ983074 SHM983074 SRI983074 TBE983074 TLA983074 TUW983074 UES983074 UOO983074 UYK983074 VIG983074 VSC983074 WBY983074 WLU983074 WVQ983074">
      <formula1>"PJ, ktoe"</formula1>
    </dataValidation>
  </dataValidations>
  <pageMargins left="0.7" right="0.7" top="0.75" bottom="0.75" header="0.3" footer="0.3"/>
  <pageSetup paperSize="9"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
  <sheetViews>
    <sheetView tabSelected="1" topLeftCell="Z1" workbookViewId="0">
      <selection activeCell="AB13" sqref="AB13"/>
    </sheetView>
  </sheetViews>
  <sheetFormatPr defaultColWidth="14.85546875" defaultRowHeight="12.75"/>
  <cols>
    <col min="1" max="1" width="4.5703125" style="16" customWidth="1"/>
    <col min="2" max="2" width="4.7109375" style="17" customWidth="1"/>
    <col min="3" max="3" width="34.42578125" style="17" bestFit="1" customWidth="1"/>
    <col min="4" max="4" width="8.5703125" style="16" customWidth="1"/>
    <col min="5" max="14" width="10.28515625" style="17" customWidth="1"/>
    <col min="15" max="29" width="10.42578125" style="17" customWidth="1"/>
    <col min="30" max="34" width="10.85546875" style="12" customWidth="1"/>
    <col min="35" max="35" width="30.85546875" style="17" customWidth="1"/>
    <col min="36" max="259" width="14.85546875" style="12"/>
    <col min="260" max="260" width="4.5703125" style="12" customWidth="1"/>
    <col min="261" max="262" width="4.7109375" style="12" customWidth="1"/>
    <col min="263" max="263" width="66.85546875" style="12" bestFit="1" customWidth="1"/>
    <col min="264" max="264" width="8.5703125" style="12" customWidth="1"/>
    <col min="265" max="274" width="10.28515625" style="12" customWidth="1"/>
    <col min="275" max="289" width="10.42578125" style="12" customWidth="1"/>
    <col min="290" max="290" width="2.7109375" style="12" customWidth="1"/>
    <col min="291" max="291" width="30.85546875" style="12" customWidth="1"/>
    <col min="292" max="515" width="14.85546875" style="12"/>
    <col min="516" max="516" width="4.5703125" style="12" customWidth="1"/>
    <col min="517" max="518" width="4.7109375" style="12" customWidth="1"/>
    <col min="519" max="519" width="66.85546875" style="12" bestFit="1" customWidth="1"/>
    <col min="520" max="520" width="8.5703125" style="12" customWidth="1"/>
    <col min="521" max="530" width="10.28515625" style="12" customWidth="1"/>
    <col min="531" max="545" width="10.42578125" style="12" customWidth="1"/>
    <col min="546" max="546" width="2.7109375" style="12" customWidth="1"/>
    <col min="547" max="547" width="30.85546875" style="12" customWidth="1"/>
    <col min="548" max="771" width="14.85546875" style="12"/>
    <col min="772" max="772" width="4.5703125" style="12" customWidth="1"/>
    <col min="773" max="774" width="4.7109375" style="12" customWidth="1"/>
    <col min="775" max="775" width="66.85546875" style="12" bestFit="1" customWidth="1"/>
    <col min="776" max="776" width="8.5703125" style="12" customWidth="1"/>
    <col min="777" max="786" width="10.28515625" style="12" customWidth="1"/>
    <col min="787" max="801" width="10.42578125" style="12" customWidth="1"/>
    <col min="802" max="802" width="2.7109375" style="12" customWidth="1"/>
    <col min="803" max="803" width="30.85546875" style="12" customWidth="1"/>
    <col min="804" max="1027" width="14.85546875" style="12"/>
    <col min="1028" max="1028" width="4.5703125" style="12" customWidth="1"/>
    <col min="1029" max="1030" width="4.7109375" style="12" customWidth="1"/>
    <col min="1031" max="1031" width="66.85546875" style="12" bestFit="1" customWidth="1"/>
    <col min="1032" max="1032" width="8.5703125" style="12" customWidth="1"/>
    <col min="1033" max="1042" width="10.28515625" style="12" customWidth="1"/>
    <col min="1043" max="1057" width="10.42578125" style="12" customWidth="1"/>
    <col min="1058" max="1058" width="2.7109375" style="12" customWidth="1"/>
    <col min="1059" max="1059" width="30.85546875" style="12" customWidth="1"/>
    <col min="1060" max="1283" width="14.85546875" style="12"/>
    <col min="1284" max="1284" width="4.5703125" style="12" customWidth="1"/>
    <col min="1285" max="1286" width="4.7109375" style="12" customWidth="1"/>
    <col min="1287" max="1287" width="66.85546875" style="12" bestFit="1" customWidth="1"/>
    <col min="1288" max="1288" width="8.5703125" style="12" customWidth="1"/>
    <col min="1289" max="1298" width="10.28515625" style="12" customWidth="1"/>
    <col min="1299" max="1313" width="10.42578125" style="12" customWidth="1"/>
    <col min="1314" max="1314" width="2.7109375" style="12" customWidth="1"/>
    <col min="1315" max="1315" width="30.85546875" style="12" customWidth="1"/>
    <col min="1316" max="1539" width="14.85546875" style="12"/>
    <col min="1540" max="1540" width="4.5703125" style="12" customWidth="1"/>
    <col min="1541" max="1542" width="4.7109375" style="12" customWidth="1"/>
    <col min="1543" max="1543" width="66.85546875" style="12" bestFit="1" customWidth="1"/>
    <col min="1544" max="1544" width="8.5703125" style="12" customWidth="1"/>
    <col min="1545" max="1554" width="10.28515625" style="12" customWidth="1"/>
    <col min="1555" max="1569" width="10.42578125" style="12" customWidth="1"/>
    <col min="1570" max="1570" width="2.7109375" style="12" customWidth="1"/>
    <col min="1571" max="1571" width="30.85546875" style="12" customWidth="1"/>
    <col min="1572" max="1795" width="14.85546875" style="12"/>
    <col min="1796" max="1796" width="4.5703125" style="12" customWidth="1"/>
    <col min="1797" max="1798" width="4.7109375" style="12" customWidth="1"/>
    <col min="1799" max="1799" width="66.85546875" style="12" bestFit="1" customWidth="1"/>
    <col min="1800" max="1800" width="8.5703125" style="12" customWidth="1"/>
    <col min="1801" max="1810" width="10.28515625" style="12" customWidth="1"/>
    <col min="1811" max="1825" width="10.42578125" style="12" customWidth="1"/>
    <col min="1826" max="1826" width="2.7109375" style="12" customWidth="1"/>
    <col min="1827" max="1827" width="30.85546875" style="12" customWidth="1"/>
    <col min="1828" max="2051" width="14.85546875" style="12"/>
    <col min="2052" max="2052" width="4.5703125" style="12" customWidth="1"/>
    <col min="2053" max="2054" width="4.7109375" style="12" customWidth="1"/>
    <col min="2055" max="2055" width="66.85546875" style="12" bestFit="1" customWidth="1"/>
    <col min="2056" max="2056" width="8.5703125" style="12" customWidth="1"/>
    <col min="2057" max="2066" width="10.28515625" style="12" customWidth="1"/>
    <col min="2067" max="2081" width="10.42578125" style="12" customWidth="1"/>
    <col min="2082" max="2082" width="2.7109375" style="12" customWidth="1"/>
    <col min="2083" max="2083" width="30.85546875" style="12" customWidth="1"/>
    <col min="2084" max="2307" width="14.85546875" style="12"/>
    <col min="2308" max="2308" width="4.5703125" style="12" customWidth="1"/>
    <col min="2309" max="2310" width="4.7109375" style="12" customWidth="1"/>
    <col min="2311" max="2311" width="66.85546875" style="12" bestFit="1" customWidth="1"/>
    <col min="2312" max="2312" width="8.5703125" style="12" customWidth="1"/>
    <col min="2313" max="2322" width="10.28515625" style="12" customWidth="1"/>
    <col min="2323" max="2337" width="10.42578125" style="12" customWidth="1"/>
    <col min="2338" max="2338" width="2.7109375" style="12" customWidth="1"/>
    <col min="2339" max="2339" width="30.85546875" style="12" customWidth="1"/>
    <col min="2340" max="2563" width="14.85546875" style="12"/>
    <col min="2564" max="2564" width="4.5703125" style="12" customWidth="1"/>
    <col min="2565" max="2566" width="4.7109375" style="12" customWidth="1"/>
    <col min="2567" max="2567" width="66.85546875" style="12" bestFit="1" customWidth="1"/>
    <col min="2568" max="2568" width="8.5703125" style="12" customWidth="1"/>
    <col min="2569" max="2578" width="10.28515625" style="12" customWidth="1"/>
    <col min="2579" max="2593" width="10.42578125" style="12" customWidth="1"/>
    <col min="2594" max="2594" width="2.7109375" style="12" customWidth="1"/>
    <col min="2595" max="2595" width="30.85546875" style="12" customWidth="1"/>
    <col min="2596" max="2819" width="14.85546875" style="12"/>
    <col min="2820" max="2820" width="4.5703125" style="12" customWidth="1"/>
    <col min="2821" max="2822" width="4.7109375" style="12" customWidth="1"/>
    <col min="2823" max="2823" width="66.85546875" style="12" bestFit="1" customWidth="1"/>
    <col min="2824" max="2824" width="8.5703125" style="12" customWidth="1"/>
    <col min="2825" max="2834" width="10.28515625" style="12" customWidth="1"/>
    <col min="2835" max="2849" width="10.42578125" style="12" customWidth="1"/>
    <col min="2850" max="2850" width="2.7109375" style="12" customWidth="1"/>
    <col min="2851" max="2851" width="30.85546875" style="12" customWidth="1"/>
    <col min="2852" max="3075" width="14.85546875" style="12"/>
    <col min="3076" max="3076" width="4.5703125" style="12" customWidth="1"/>
    <col min="3077" max="3078" width="4.7109375" style="12" customWidth="1"/>
    <col min="3079" max="3079" width="66.85546875" style="12" bestFit="1" customWidth="1"/>
    <col min="3080" max="3080" width="8.5703125" style="12" customWidth="1"/>
    <col min="3081" max="3090" width="10.28515625" style="12" customWidth="1"/>
    <col min="3091" max="3105" width="10.42578125" style="12" customWidth="1"/>
    <col min="3106" max="3106" width="2.7109375" style="12" customWidth="1"/>
    <col min="3107" max="3107" width="30.85546875" style="12" customWidth="1"/>
    <col min="3108" max="3331" width="14.85546875" style="12"/>
    <col min="3332" max="3332" width="4.5703125" style="12" customWidth="1"/>
    <col min="3333" max="3334" width="4.7109375" style="12" customWidth="1"/>
    <col min="3335" max="3335" width="66.85546875" style="12" bestFit="1" customWidth="1"/>
    <col min="3336" max="3336" width="8.5703125" style="12" customWidth="1"/>
    <col min="3337" max="3346" width="10.28515625" style="12" customWidth="1"/>
    <col min="3347" max="3361" width="10.42578125" style="12" customWidth="1"/>
    <col min="3362" max="3362" width="2.7109375" style="12" customWidth="1"/>
    <col min="3363" max="3363" width="30.85546875" style="12" customWidth="1"/>
    <col min="3364" max="3587" width="14.85546875" style="12"/>
    <col min="3588" max="3588" width="4.5703125" style="12" customWidth="1"/>
    <col min="3589" max="3590" width="4.7109375" style="12" customWidth="1"/>
    <col min="3591" max="3591" width="66.85546875" style="12" bestFit="1" customWidth="1"/>
    <col min="3592" max="3592" width="8.5703125" style="12" customWidth="1"/>
    <col min="3593" max="3602" width="10.28515625" style="12" customWidth="1"/>
    <col min="3603" max="3617" width="10.42578125" style="12" customWidth="1"/>
    <col min="3618" max="3618" width="2.7109375" style="12" customWidth="1"/>
    <col min="3619" max="3619" width="30.85546875" style="12" customWidth="1"/>
    <col min="3620" max="3843" width="14.85546875" style="12"/>
    <col min="3844" max="3844" width="4.5703125" style="12" customWidth="1"/>
    <col min="3845" max="3846" width="4.7109375" style="12" customWidth="1"/>
    <col min="3847" max="3847" width="66.85546875" style="12" bestFit="1" customWidth="1"/>
    <col min="3848" max="3848" width="8.5703125" style="12" customWidth="1"/>
    <col min="3849" max="3858" width="10.28515625" style="12" customWidth="1"/>
    <col min="3859" max="3873" width="10.42578125" style="12" customWidth="1"/>
    <col min="3874" max="3874" width="2.7109375" style="12" customWidth="1"/>
    <col min="3875" max="3875" width="30.85546875" style="12" customWidth="1"/>
    <col min="3876" max="4099" width="14.85546875" style="12"/>
    <col min="4100" max="4100" width="4.5703125" style="12" customWidth="1"/>
    <col min="4101" max="4102" width="4.7109375" style="12" customWidth="1"/>
    <col min="4103" max="4103" width="66.85546875" style="12" bestFit="1" customWidth="1"/>
    <col min="4104" max="4104" width="8.5703125" style="12" customWidth="1"/>
    <col min="4105" max="4114" width="10.28515625" style="12" customWidth="1"/>
    <col min="4115" max="4129" width="10.42578125" style="12" customWidth="1"/>
    <col min="4130" max="4130" width="2.7109375" style="12" customWidth="1"/>
    <col min="4131" max="4131" width="30.85546875" style="12" customWidth="1"/>
    <col min="4132" max="4355" width="14.85546875" style="12"/>
    <col min="4356" max="4356" width="4.5703125" style="12" customWidth="1"/>
    <col min="4357" max="4358" width="4.7109375" style="12" customWidth="1"/>
    <col min="4359" max="4359" width="66.85546875" style="12" bestFit="1" customWidth="1"/>
    <col min="4360" max="4360" width="8.5703125" style="12" customWidth="1"/>
    <col min="4361" max="4370" width="10.28515625" style="12" customWidth="1"/>
    <col min="4371" max="4385" width="10.42578125" style="12" customWidth="1"/>
    <col min="4386" max="4386" width="2.7109375" style="12" customWidth="1"/>
    <col min="4387" max="4387" width="30.85546875" style="12" customWidth="1"/>
    <col min="4388" max="4611" width="14.85546875" style="12"/>
    <col min="4612" max="4612" width="4.5703125" style="12" customWidth="1"/>
    <col min="4613" max="4614" width="4.7109375" style="12" customWidth="1"/>
    <col min="4615" max="4615" width="66.85546875" style="12" bestFit="1" customWidth="1"/>
    <col min="4616" max="4616" width="8.5703125" style="12" customWidth="1"/>
    <col min="4617" max="4626" width="10.28515625" style="12" customWidth="1"/>
    <col min="4627" max="4641" width="10.42578125" style="12" customWidth="1"/>
    <col min="4642" max="4642" width="2.7109375" style="12" customWidth="1"/>
    <col min="4643" max="4643" width="30.85546875" style="12" customWidth="1"/>
    <col min="4644" max="4867" width="14.85546875" style="12"/>
    <col min="4868" max="4868" width="4.5703125" style="12" customWidth="1"/>
    <col min="4869" max="4870" width="4.7109375" style="12" customWidth="1"/>
    <col min="4871" max="4871" width="66.85546875" style="12" bestFit="1" customWidth="1"/>
    <col min="4872" max="4872" width="8.5703125" style="12" customWidth="1"/>
    <col min="4873" max="4882" width="10.28515625" style="12" customWidth="1"/>
    <col min="4883" max="4897" width="10.42578125" style="12" customWidth="1"/>
    <col min="4898" max="4898" width="2.7109375" style="12" customWidth="1"/>
    <col min="4899" max="4899" width="30.85546875" style="12" customWidth="1"/>
    <col min="4900" max="5123" width="14.85546875" style="12"/>
    <col min="5124" max="5124" width="4.5703125" style="12" customWidth="1"/>
    <col min="5125" max="5126" width="4.7109375" style="12" customWidth="1"/>
    <col min="5127" max="5127" width="66.85546875" style="12" bestFit="1" customWidth="1"/>
    <col min="5128" max="5128" width="8.5703125" style="12" customWidth="1"/>
    <col min="5129" max="5138" width="10.28515625" style="12" customWidth="1"/>
    <col min="5139" max="5153" width="10.42578125" style="12" customWidth="1"/>
    <col min="5154" max="5154" width="2.7109375" style="12" customWidth="1"/>
    <col min="5155" max="5155" width="30.85546875" style="12" customWidth="1"/>
    <col min="5156" max="5379" width="14.85546875" style="12"/>
    <col min="5380" max="5380" width="4.5703125" style="12" customWidth="1"/>
    <col min="5381" max="5382" width="4.7109375" style="12" customWidth="1"/>
    <col min="5383" max="5383" width="66.85546875" style="12" bestFit="1" customWidth="1"/>
    <col min="5384" max="5384" width="8.5703125" style="12" customWidth="1"/>
    <col min="5385" max="5394" width="10.28515625" style="12" customWidth="1"/>
    <col min="5395" max="5409" width="10.42578125" style="12" customWidth="1"/>
    <col min="5410" max="5410" width="2.7109375" style="12" customWidth="1"/>
    <col min="5411" max="5411" width="30.85546875" style="12" customWidth="1"/>
    <col min="5412" max="5635" width="14.85546875" style="12"/>
    <col min="5636" max="5636" width="4.5703125" style="12" customWidth="1"/>
    <col min="5637" max="5638" width="4.7109375" style="12" customWidth="1"/>
    <col min="5639" max="5639" width="66.85546875" style="12" bestFit="1" customWidth="1"/>
    <col min="5640" max="5640" width="8.5703125" style="12" customWidth="1"/>
    <col min="5641" max="5650" width="10.28515625" style="12" customWidth="1"/>
    <col min="5651" max="5665" width="10.42578125" style="12" customWidth="1"/>
    <col min="5666" max="5666" width="2.7109375" style="12" customWidth="1"/>
    <col min="5667" max="5667" width="30.85546875" style="12" customWidth="1"/>
    <col min="5668" max="5891" width="14.85546875" style="12"/>
    <col min="5892" max="5892" width="4.5703125" style="12" customWidth="1"/>
    <col min="5893" max="5894" width="4.7109375" style="12" customWidth="1"/>
    <col min="5895" max="5895" width="66.85546875" style="12" bestFit="1" customWidth="1"/>
    <col min="5896" max="5896" width="8.5703125" style="12" customWidth="1"/>
    <col min="5897" max="5906" width="10.28515625" style="12" customWidth="1"/>
    <col min="5907" max="5921" width="10.42578125" style="12" customWidth="1"/>
    <col min="5922" max="5922" width="2.7109375" style="12" customWidth="1"/>
    <col min="5923" max="5923" width="30.85546875" style="12" customWidth="1"/>
    <col min="5924" max="6147" width="14.85546875" style="12"/>
    <col min="6148" max="6148" width="4.5703125" style="12" customWidth="1"/>
    <col min="6149" max="6150" width="4.7109375" style="12" customWidth="1"/>
    <col min="6151" max="6151" width="66.85546875" style="12" bestFit="1" customWidth="1"/>
    <col min="6152" max="6152" width="8.5703125" style="12" customWidth="1"/>
    <col min="6153" max="6162" width="10.28515625" style="12" customWidth="1"/>
    <col min="6163" max="6177" width="10.42578125" style="12" customWidth="1"/>
    <col min="6178" max="6178" width="2.7109375" style="12" customWidth="1"/>
    <col min="6179" max="6179" width="30.85546875" style="12" customWidth="1"/>
    <col min="6180" max="6403" width="14.85546875" style="12"/>
    <col min="6404" max="6404" width="4.5703125" style="12" customWidth="1"/>
    <col min="6405" max="6406" width="4.7109375" style="12" customWidth="1"/>
    <col min="6407" max="6407" width="66.85546875" style="12" bestFit="1" customWidth="1"/>
    <col min="6408" max="6408" width="8.5703125" style="12" customWidth="1"/>
    <col min="6409" max="6418" width="10.28515625" style="12" customWidth="1"/>
    <col min="6419" max="6433" width="10.42578125" style="12" customWidth="1"/>
    <col min="6434" max="6434" width="2.7109375" style="12" customWidth="1"/>
    <col min="6435" max="6435" width="30.85546875" style="12" customWidth="1"/>
    <col min="6436" max="6659" width="14.85546875" style="12"/>
    <col min="6660" max="6660" width="4.5703125" style="12" customWidth="1"/>
    <col min="6661" max="6662" width="4.7109375" style="12" customWidth="1"/>
    <col min="6663" max="6663" width="66.85546875" style="12" bestFit="1" customWidth="1"/>
    <col min="6664" max="6664" width="8.5703125" style="12" customWidth="1"/>
    <col min="6665" max="6674" width="10.28515625" style="12" customWidth="1"/>
    <col min="6675" max="6689" width="10.42578125" style="12" customWidth="1"/>
    <col min="6690" max="6690" width="2.7109375" style="12" customWidth="1"/>
    <col min="6691" max="6691" width="30.85546875" style="12" customWidth="1"/>
    <col min="6692" max="6915" width="14.85546875" style="12"/>
    <col min="6916" max="6916" width="4.5703125" style="12" customWidth="1"/>
    <col min="6917" max="6918" width="4.7109375" style="12" customWidth="1"/>
    <col min="6919" max="6919" width="66.85546875" style="12" bestFit="1" customWidth="1"/>
    <col min="6920" max="6920" width="8.5703125" style="12" customWidth="1"/>
    <col min="6921" max="6930" width="10.28515625" style="12" customWidth="1"/>
    <col min="6931" max="6945" width="10.42578125" style="12" customWidth="1"/>
    <col min="6946" max="6946" width="2.7109375" style="12" customWidth="1"/>
    <col min="6947" max="6947" width="30.85546875" style="12" customWidth="1"/>
    <col min="6948" max="7171" width="14.85546875" style="12"/>
    <col min="7172" max="7172" width="4.5703125" style="12" customWidth="1"/>
    <col min="7173" max="7174" width="4.7109375" style="12" customWidth="1"/>
    <col min="7175" max="7175" width="66.85546875" style="12" bestFit="1" customWidth="1"/>
    <col min="7176" max="7176" width="8.5703125" style="12" customWidth="1"/>
    <col min="7177" max="7186" width="10.28515625" style="12" customWidth="1"/>
    <col min="7187" max="7201" width="10.42578125" style="12" customWidth="1"/>
    <col min="7202" max="7202" width="2.7109375" style="12" customWidth="1"/>
    <col min="7203" max="7203" width="30.85546875" style="12" customWidth="1"/>
    <col min="7204" max="7427" width="14.85546875" style="12"/>
    <col min="7428" max="7428" width="4.5703125" style="12" customWidth="1"/>
    <col min="7429" max="7430" width="4.7109375" style="12" customWidth="1"/>
    <col min="7431" max="7431" width="66.85546875" style="12" bestFit="1" customWidth="1"/>
    <col min="7432" max="7432" width="8.5703125" style="12" customWidth="1"/>
    <col min="7433" max="7442" width="10.28515625" style="12" customWidth="1"/>
    <col min="7443" max="7457" width="10.42578125" style="12" customWidth="1"/>
    <col min="7458" max="7458" width="2.7109375" style="12" customWidth="1"/>
    <col min="7459" max="7459" width="30.85546875" style="12" customWidth="1"/>
    <col min="7460" max="7683" width="14.85546875" style="12"/>
    <col min="7684" max="7684" width="4.5703125" style="12" customWidth="1"/>
    <col min="7685" max="7686" width="4.7109375" style="12" customWidth="1"/>
    <col min="7687" max="7687" width="66.85546875" style="12" bestFit="1" customWidth="1"/>
    <col min="7688" max="7688" width="8.5703125" style="12" customWidth="1"/>
    <col min="7689" max="7698" width="10.28515625" style="12" customWidth="1"/>
    <col min="7699" max="7713" width="10.42578125" style="12" customWidth="1"/>
    <col min="7714" max="7714" width="2.7109375" style="12" customWidth="1"/>
    <col min="7715" max="7715" width="30.85546875" style="12" customWidth="1"/>
    <col min="7716" max="7939" width="14.85546875" style="12"/>
    <col min="7940" max="7940" width="4.5703125" style="12" customWidth="1"/>
    <col min="7941" max="7942" width="4.7109375" style="12" customWidth="1"/>
    <col min="7943" max="7943" width="66.85546875" style="12" bestFit="1" customWidth="1"/>
    <col min="7944" max="7944" width="8.5703125" style="12" customWidth="1"/>
    <col min="7945" max="7954" width="10.28515625" style="12" customWidth="1"/>
    <col min="7955" max="7969" width="10.42578125" style="12" customWidth="1"/>
    <col min="7970" max="7970" width="2.7109375" style="12" customWidth="1"/>
    <col min="7971" max="7971" width="30.85546875" style="12" customWidth="1"/>
    <col min="7972" max="8195" width="14.85546875" style="12"/>
    <col min="8196" max="8196" width="4.5703125" style="12" customWidth="1"/>
    <col min="8197" max="8198" width="4.7109375" style="12" customWidth="1"/>
    <col min="8199" max="8199" width="66.85546875" style="12" bestFit="1" customWidth="1"/>
    <col min="8200" max="8200" width="8.5703125" style="12" customWidth="1"/>
    <col min="8201" max="8210" width="10.28515625" style="12" customWidth="1"/>
    <col min="8211" max="8225" width="10.42578125" style="12" customWidth="1"/>
    <col min="8226" max="8226" width="2.7109375" style="12" customWidth="1"/>
    <col min="8227" max="8227" width="30.85546875" style="12" customWidth="1"/>
    <col min="8228" max="8451" width="14.85546875" style="12"/>
    <col min="8452" max="8452" width="4.5703125" style="12" customWidth="1"/>
    <col min="8453" max="8454" width="4.7109375" style="12" customWidth="1"/>
    <col min="8455" max="8455" width="66.85546875" style="12" bestFit="1" customWidth="1"/>
    <col min="8456" max="8456" width="8.5703125" style="12" customWidth="1"/>
    <col min="8457" max="8466" width="10.28515625" style="12" customWidth="1"/>
    <col min="8467" max="8481" width="10.42578125" style="12" customWidth="1"/>
    <col min="8482" max="8482" width="2.7109375" style="12" customWidth="1"/>
    <col min="8483" max="8483" width="30.85546875" style="12" customWidth="1"/>
    <col min="8484" max="8707" width="14.85546875" style="12"/>
    <col min="8708" max="8708" width="4.5703125" style="12" customWidth="1"/>
    <col min="8709" max="8710" width="4.7109375" style="12" customWidth="1"/>
    <col min="8711" max="8711" width="66.85546875" style="12" bestFit="1" customWidth="1"/>
    <col min="8712" max="8712" width="8.5703125" style="12" customWidth="1"/>
    <col min="8713" max="8722" width="10.28515625" style="12" customWidth="1"/>
    <col min="8723" max="8737" width="10.42578125" style="12" customWidth="1"/>
    <col min="8738" max="8738" width="2.7109375" style="12" customWidth="1"/>
    <col min="8739" max="8739" width="30.85546875" style="12" customWidth="1"/>
    <col min="8740" max="8963" width="14.85546875" style="12"/>
    <col min="8964" max="8964" width="4.5703125" style="12" customWidth="1"/>
    <col min="8965" max="8966" width="4.7109375" style="12" customWidth="1"/>
    <col min="8967" max="8967" width="66.85546875" style="12" bestFit="1" customWidth="1"/>
    <col min="8968" max="8968" width="8.5703125" style="12" customWidth="1"/>
    <col min="8969" max="8978" width="10.28515625" style="12" customWidth="1"/>
    <col min="8979" max="8993" width="10.42578125" style="12" customWidth="1"/>
    <col min="8994" max="8994" width="2.7109375" style="12" customWidth="1"/>
    <col min="8995" max="8995" width="30.85546875" style="12" customWidth="1"/>
    <col min="8996" max="9219" width="14.85546875" style="12"/>
    <col min="9220" max="9220" width="4.5703125" style="12" customWidth="1"/>
    <col min="9221" max="9222" width="4.7109375" style="12" customWidth="1"/>
    <col min="9223" max="9223" width="66.85546875" style="12" bestFit="1" customWidth="1"/>
    <col min="9224" max="9224" width="8.5703125" style="12" customWidth="1"/>
    <col min="9225" max="9234" width="10.28515625" style="12" customWidth="1"/>
    <col min="9235" max="9249" width="10.42578125" style="12" customWidth="1"/>
    <col min="9250" max="9250" width="2.7109375" style="12" customWidth="1"/>
    <col min="9251" max="9251" width="30.85546875" style="12" customWidth="1"/>
    <col min="9252" max="9475" width="14.85546875" style="12"/>
    <col min="9476" max="9476" width="4.5703125" style="12" customWidth="1"/>
    <col min="9477" max="9478" width="4.7109375" style="12" customWidth="1"/>
    <col min="9479" max="9479" width="66.85546875" style="12" bestFit="1" customWidth="1"/>
    <col min="9480" max="9480" width="8.5703125" style="12" customWidth="1"/>
    <col min="9481" max="9490" width="10.28515625" style="12" customWidth="1"/>
    <col min="9491" max="9505" width="10.42578125" style="12" customWidth="1"/>
    <col min="9506" max="9506" width="2.7109375" style="12" customWidth="1"/>
    <col min="9507" max="9507" width="30.85546875" style="12" customWidth="1"/>
    <col min="9508" max="9731" width="14.85546875" style="12"/>
    <col min="9732" max="9732" width="4.5703125" style="12" customWidth="1"/>
    <col min="9733" max="9734" width="4.7109375" style="12" customWidth="1"/>
    <col min="9735" max="9735" width="66.85546875" style="12" bestFit="1" customWidth="1"/>
    <col min="9736" max="9736" width="8.5703125" style="12" customWidth="1"/>
    <col min="9737" max="9746" width="10.28515625" style="12" customWidth="1"/>
    <col min="9747" max="9761" width="10.42578125" style="12" customWidth="1"/>
    <col min="9762" max="9762" width="2.7109375" style="12" customWidth="1"/>
    <col min="9763" max="9763" width="30.85546875" style="12" customWidth="1"/>
    <col min="9764" max="9987" width="14.85546875" style="12"/>
    <col min="9988" max="9988" width="4.5703125" style="12" customWidth="1"/>
    <col min="9989" max="9990" width="4.7109375" style="12" customWidth="1"/>
    <col min="9991" max="9991" width="66.85546875" style="12" bestFit="1" customWidth="1"/>
    <col min="9992" max="9992" width="8.5703125" style="12" customWidth="1"/>
    <col min="9993" max="10002" width="10.28515625" style="12" customWidth="1"/>
    <col min="10003" max="10017" width="10.42578125" style="12" customWidth="1"/>
    <col min="10018" max="10018" width="2.7109375" style="12" customWidth="1"/>
    <col min="10019" max="10019" width="30.85546875" style="12" customWidth="1"/>
    <col min="10020" max="10243" width="14.85546875" style="12"/>
    <col min="10244" max="10244" width="4.5703125" style="12" customWidth="1"/>
    <col min="10245" max="10246" width="4.7109375" style="12" customWidth="1"/>
    <col min="10247" max="10247" width="66.85546875" style="12" bestFit="1" customWidth="1"/>
    <col min="10248" max="10248" width="8.5703125" style="12" customWidth="1"/>
    <col min="10249" max="10258" width="10.28515625" style="12" customWidth="1"/>
    <col min="10259" max="10273" width="10.42578125" style="12" customWidth="1"/>
    <col min="10274" max="10274" width="2.7109375" style="12" customWidth="1"/>
    <col min="10275" max="10275" width="30.85546875" style="12" customWidth="1"/>
    <col min="10276" max="10499" width="14.85546875" style="12"/>
    <col min="10500" max="10500" width="4.5703125" style="12" customWidth="1"/>
    <col min="10501" max="10502" width="4.7109375" style="12" customWidth="1"/>
    <col min="10503" max="10503" width="66.85546875" style="12" bestFit="1" customWidth="1"/>
    <col min="10504" max="10504" width="8.5703125" style="12" customWidth="1"/>
    <col min="10505" max="10514" width="10.28515625" style="12" customWidth="1"/>
    <col min="10515" max="10529" width="10.42578125" style="12" customWidth="1"/>
    <col min="10530" max="10530" width="2.7109375" style="12" customWidth="1"/>
    <col min="10531" max="10531" width="30.85546875" style="12" customWidth="1"/>
    <col min="10532" max="10755" width="14.85546875" style="12"/>
    <col min="10756" max="10756" width="4.5703125" style="12" customWidth="1"/>
    <col min="10757" max="10758" width="4.7109375" style="12" customWidth="1"/>
    <col min="10759" max="10759" width="66.85546875" style="12" bestFit="1" customWidth="1"/>
    <col min="10760" max="10760" width="8.5703125" style="12" customWidth="1"/>
    <col min="10761" max="10770" width="10.28515625" style="12" customWidth="1"/>
    <col min="10771" max="10785" width="10.42578125" style="12" customWidth="1"/>
    <col min="10786" max="10786" width="2.7109375" style="12" customWidth="1"/>
    <col min="10787" max="10787" width="30.85546875" style="12" customWidth="1"/>
    <col min="10788" max="11011" width="14.85546875" style="12"/>
    <col min="11012" max="11012" width="4.5703125" style="12" customWidth="1"/>
    <col min="11013" max="11014" width="4.7109375" style="12" customWidth="1"/>
    <col min="11015" max="11015" width="66.85546875" style="12" bestFit="1" customWidth="1"/>
    <col min="11016" max="11016" width="8.5703125" style="12" customWidth="1"/>
    <col min="11017" max="11026" width="10.28515625" style="12" customWidth="1"/>
    <col min="11027" max="11041" width="10.42578125" style="12" customWidth="1"/>
    <col min="11042" max="11042" width="2.7109375" style="12" customWidth="1"/>
    <col min="11043" max="11043" width="30.85546875" style="12" customWidth="1"/>
    <col min="11044" max="11267" width="14.85546875" style="12"/>
    <col min="11268" max="11268" width="4.5703125" style="12" customWidth="1"/>
    <col min="11269" max="11270" width="4.7109375" style="12" customWidth="1"/>
    <col min="11271" max="11271" width="66.85546875" style="12" bestFit="1" customWidth="1"/>
    <col min="11272" max="11272" width="8.5703125" style="12" customWidth="1"/>
    <col min="11273" max="11282" width="10.28515625" style="12" customWidth="1"/>
    <col min="11283" max="11297" width="10.42578125" style="12" customWidth="1"/>
    <col min="11298" max="11298" width="2.7109375" style="12" customWidth="1"/>
    <col min="11299" max="11299" width="30.85546875" style="12" customWidth="1"/>
    <col min="11300" max="11523" width="14.85546875" style="12"/>
    <col min="11524" max="11524" width="4.5703125" style="12" customWidth="1"/>
    <col min="11525" max="11526" width="4.7109375" style="12" customWidth="1"/>
    <col min="11527" max="11527" width="66.85546875" style="12" bestFit="1" customWidth="1"/>
    <col min="11528" max="11528" width="8.5703125" style="12" customWidth="1"/>
    <col min="11529" max="11538" width="10.28515625" style="12" customWidth="1"/>
    <col min="11539" max="11553" width="10.42578125" style="12" customWidth="1"/>
    <col min="11554" max="11554" width="2.7109375" style="12" customWidth="1"/>
    <col min="11555" max="11555" width="30.85546875" style="12" customWidth="1"/>
    <col min="11556" max="11779" width="14.85546875" style="12"/>
    <col min="11780" max="11780" width="4.5703125" style="12" customWidth="1"/>
    <col min="11781" max="11782" width="4.7109375" style="12" customWidth="1"/>
    <col min="11783" max="11783" width="66.85546875" style="12" bestFit="1" customWidth="1"/>
    <col min="11784" max="11784" width="8.5703125" style="12" customWidth="1"/>
    <col min="11785" max="11794" width="10.28515625" style="12" customWidth="1"/>
    <col min="11795" max="11809" width="10.42578125" style="12" customWidth="1"/>
    <col min="11810" max="11810" width="2.7109375" style="12" customWidth="1"/>
    <col min="11811" max="11811" width="30.85546875" style="12" customWidth="1"/>
    <col min="11812" max="12035" width="14.85546875" style="12"/>
    <col min="12036" max="12036" width="4.5703125" style="12" customWidth="1"/>
    <col min="12037" max="12038" width="4.7109375" style="12" customWidth="1"/>
    <col min="12039" max="12039" width="66.85546875" style="12" bestFit="1" customWidth="1"/>
    <col min="12040" max="12040" width="8.5703125" style="12" customWidth="1"/>
    <col min="12041" max="12050" width="10.28515625" style="12" customWidth="1"/>
    <col min="12051" max="12065" width="10.42578125" style="12" customWidth="1"/>
    <col min="12066" max="12066" width="2.7109375" style="12" customWidth="1"/>
    <col min="12067" max="12067" width="30.85546875" style="12" customWidth="1"/>
    <col min="12068" max="12291" width="14.85546875" style="12"/>
    <col min="12292" max="12292" width="4.5703125" style="12" customWidth="1"/>
    <col min="12293" max="12294" width="4.7109375" style="12" customWidth="1"/>
    <col min="12295" max="12295" width="66.85546875" style="12" bestFit="1" customWidth="1"/>
    <col min="12296" max="12296" width="8.5703125" style="12" customWidth="1"/>
    <col min="12297" max="12306" width="10.28515625" style="12" customWidth="1"/>
    <col min="12307" max="12321" width="10.42578125" style="12" customWidth="1"/>
    <col min="12322" max="12322" width="2.7109375" style="12" customWidth="1"/>
    <col min="12323" max="12323" width="30.85546875" style="12" customWidth="1"/>
    <col min="12324" max="12547" width="14.85546875" style="12"/>
    <col min="12548" max="12548" width="4.5703125" style="12" customWidth="1"/>
    <col min="12549" max="12550" width="4.7109375" style="12" customWidth="1"/>
    <col min="12551" max="12551" width="66.85546875" style="12" bestFit="1" customWidth="1"/>
    <col min="12552" max="12552" width="8.5703125" style="12" customWidth="1"/>
    <col min="12553" max="12562" width="10.28515625" style="12" customWidth="1"/>
    <col min="12563" max="12577" width="10.42578125" style="12" customWidth="1"/>
    <col min="12578" max="12578" width="2.7109375" style="12" customWidth="1"/>
    <col min="12579" max="12579" width="30.85546875" style="12" customWidth="1"/>
    <col min="12580" max="12803" width="14.85546875" style="12"/>
    <col min="12804" max="12804" width="4.5703125" style="12" customWidth="1"/>
    <col min="12805" max="12806" width="4.7109375" style="12" customWidth="1"/>
    <col min="12807" max="12807" width="66.85546875" style="12" bestFit="1" customWidth="1"/>
    <col min="12808" max="12808" width="8.5703125" style="12" customWidth="1"/>
    <col min="12809" max="12818" width="10.28515625" style="12" customWidth="1"/>
    <col min="12819" max="12833" width="10.42578125" style="12" customWidth="1"/>
    <col min="12834" max="12834" width="2.7109375" style="12" customWidth="1"/>
    <col min="12835" max="12835" width="30.85546875" style="12" customWidth="1"/>
    <col min="12836" max="13059" width="14.85546875" style="12"/>
    <col min="13060" max="13060" width="4.5703125" style="12" customWidth="1"/>
    <col min="13061" max="13062" width="4.7109375" style="12" customWidth="1"/>
    <col min="13063" max="13063" width="66.85546875" style="12" bestFit="1" customWidth="1"/>
    <col min="13064" max="13064" width="8.5703125" style="12" customWidth="1"/>
    <col min="13065" max="13074" width="10.28515625" style="12" customWidth="1"/>
    <col min="13075" max="13089" width="10.42578125" style="12" customWidth="1"/>
    <col min="13090" max="13090" width="2.7109375" style="12" customWidth="1"/>
    <col min="13091" max="13091" width="30.85546875" style="12" customWidth="1"/>
    <col min="13092" max="13315" width="14.85546875" style="12"/>
    <col min="13316" max="13316" width="4.5703125" style="12" customWidth="1"/>
    <col min="13317" max="13318" width="4.7109375" style="12" customWidth="1"/>
    <col min="13319" max="13319" width="66.85546875" style="12" bestFit="1" customWidth="1"/>
    <col min="13320" max="13320" width="8.5703125" style="12" customWidth="1"/>
    <col min="13321" max="13330" width="10.28515625" style="12" customWidth="1"/>
    <col min="13331" max="13345" width="10.42578125" style="12" customWidth="1"/>
    <col min="13346" max="13346" width="2.7109375" style="12" customWidth="1"/>
    <col min="13347" max="13347" width="30.85546875" style="12" customWidth="1"/>
    <col min="13348" max="13571" width="14.85546875" style="12"/>
    <col min="13572" max="13572" width="4.5703125" style="12" customWidth="1"/>
    <col min="13573" max="13574" width="4.7109375" style="12" customWidth="1"/>
    <col min="13575" max="13575" width="66.85546875" style="12" bestFit="1" customWidth="1"/>
    <col min="13576" max="13576" width="8.5703125" style="12" customWidth="1"/>
    <col min="13577" max="13586" width="10.28515625" style="12" customWidth="1"/>
    <col min="13587" max="13601" width="10.42578125" style="12" customWidth="1"/>
    <col min="13602" max="13602" width="2.7109375" style="12" customWidth="1"/>
    <col min="13603" max="13603" width="30.85546875" style="12" customWidth="1"/>
    <col min="13604" max="13827" width="14.85546875" style="12"/>
    <col min="13828" max="13828" width="4.5703125" style="12" customWidth="1"/>
    <col min="13829" max="13830" width="4.7109375" style="12" customWidth="1"/>
    <col min="13831" max="13831" width="66.85546875" style="12" bestFit="1" customWidth="1"/>
    <col min="13832" max="13832" width="8.5703125" style="12" customWidth="1"/>
    <col min="13833" max="13842" width="10.28515625" style="12" customWidth="1"/>
    <col min="13843" max="13857" width="10.42578125" style="12" customWidth="1"/>
    <col min="13858" max="13858" width="2.7109375" style="12" customWidth="1"/>
    <col min="13859" max="13859" width="30.85546875" style="12" customWidth="1"/>
    <col min="13860" max="14083" width="14.85546875" style="12"/>
    <col min="14084" max="14084" width="4.5703125" style="12" customWidth="1"/>
    <col min="14085" max="14086" width="4.7109375" style="12" customWidth="1"/>
    <col min="14087" max="14087" width="66.85546875" style="12" bestFit="1" customWidth="1"/>
    <col min="14088" max="14088" width="8.5703125" style="12" customWidth="1"/>
    <col min="14089" max="14098" width="10.28515625" style="12" customWidth="1"/>
    <col min="14099" max="14113" width="10.42578125" style="12" customWidth="1"/>
    <col min="14114" max="14114" width="2.7109375" style="12" customWidth="1"/>
    <col min="14115" max="14115" width="30.85546875" style="12" customWidth="1"/>
    <col min="14116" max="14339" width="14.85546875" style="12"/>
    <col min="14340" max="14340" width="4.5703125" style="12" customWidth="1"/>
    <col min="14341" max="14342" width="4.7109375" style="12" customWidth="1"/>
    <col min="14343" max="14343" width="66.85546875" style="12" bestFit="1" customWidth="1"/>
    <col min="14344" max="14344" width="8.5703125" style="12" customWidth="1"/>
    <col min="14345" max="14354" width="10.28515625" style="12" customWidth="1"/>
    <col min="14355" max="14369" width="10.42578125" style="12" customWidth="1"/>
    <col min="14370" max="14370" width="2.7109375" style="12" customWidth="1"/>
    <col min="14371" max="14371" width="30.85546875" style="12" customWidth="1"/>
    <col min="14372" max="14595" width="14.85546875" style="12"/>
    <col min="14596" max="14596" width="4.5703125" style="12" customWidth="1"/>
    <col min="14597" max="14598" width="4.7109375" style="12" customWidth="1"/>
    <col min="14599" max="14599" width="66.85546875" style="12" bestFit="1" customWidth="1"/>
    <col min="14600" max="14600" width="8.5703125" style="12" customWidth="1"/>
    <col min="14601" max="14610" width="10.28515625" style="12" customWidth="1"/>
    <col min="14611" max="14625" width="10.42578125" style="12" customWidth="1"/>
    <col min="14626" max="14626" width="2.7109375" style="12" customWidth="1"/>
    <col min="14627" max="14627" width="30.85546875" style="12" customWidth="1"/>
    <col min="14628" max="14851" width="14.85546875" style="12"/>
    <col min="14852" max="14852" width="4.5703125" style="12" customWidth="1"/>
    <col min="14853" max="14854" width="4.7109375" style="12" customWidth="1"/>
    <col min="14855" max="14855" width="66.85546875" style="12" bestFit="1" customWidth="1"/>
    <col min="14856" max="14856" width="8.5703125" style="12" customWidth="1"/>
    <col min="14857" max="14866" width="10.28515625" style="12" customWidth="1"/>
    <col min="14867" max="14881" width="10.42578125" style="12" customWidth="1"/>
    <col min="14882" max="14882" width="2.7109375" style="12" customWidth="1"/>
    <col min="14883" max="14883" width="30.85546875" style="12" customWidth="1"/>
    <col min="14884" max="15107" width="14.85546875" style="12"/>
    <col min="15108" max="15108" width="4.5703125" style="12" customWidth="1"/>
    <col min="15109" max="15110" width="4.7109375" style="12" customWidth="1"/>
    <col min="15111" max="15111" width="66.85546875" style="12" bestFit="1" customWidth="1"/>
    <col min="15112" max="15112" width="8.5703125" style="12" customWidth="1"/>
    <col min="15113" max="15122" width="10.28515625" style="12" customWidth="1"/>
    <col min="15123" max="15137" width="10.42578125" style="12" customWidth="1"/>
    <col min="15138" max="15138" width="2.7109375" style="12" customWidth="1"/>
    <col min="15139" max="15139" width="30.85546875" style="12" customWidth="1"/>
    <col min="15140" max="15363" width="14.85546875" style="12"/>
    <col min="15364" max="15364" width="4.5703125" style="12" customWidth="1"/>
    <col min="15365" max="15366" width="4.7109375" style="12" customWidth="1"/>
    <col min="15367" max="15367" width="66.85546875" style="12" bestFit="1" customWidth="1"/>
    <col min="15368" max="15368" width="8.5703125" style="12" customWidth="1"/>
    <col min="15369" max="15378" width="10.28515625" style="12" customWidth="1"/>
    <col min="15379" max="15393" width="10.42578125" style="12" customWidth="1"/>
    <col min="15394" max="15394" width="2.7109375" style="12" customWidth="1"/>
    <col min="15395" max="15395" width="30.85546875" style="12" customWidth="1"/>
    <col min="15396" max="15619" width="14.85546875" style="12"/>
    <col min="15620" max="15620" width="4.5703125" style="12" customWidth="1"/>
    <col min="15621" max="15622" width="4.7109375" style="12" customWidth="1"/>
    <col min="15623" max="15623" width="66.85546875" style="12" bestFit="1" customWidth="1"/>
    <col min="15624" max="15624" width="8.5703125" style="12" customWidth="1"/>
    <col min="15625" max="15634" width="10.28515625" style="12" customWidth="1"/>
    <col min="15635" max="15649" width="10.42578125" style="12" customWidth="1"/>
    <col min="15650" max="15650" width="2.7109375" style="12" customWidth="1"/>
    <col min="15651" max="15651" width="30.85546875" style="12" customWidth="1"/>
    <col min="15652" max="15875" width="14.85546875" style="12"/>
    <col min="15876" max="15876" width="4.5703125" style="12" customWidth="1"/>
    <col min="15877" max="15878" width="4.7109375" style="12" customWidth="1"/>
    <col min="15879" max="15879" width="66.85546875" style="12" bestFit="1" customWidth="1"/>
    <col min="15880" max="15880" width="8.5703125" style="12" customWidth="1"/>
    <col min="15881" max="15890" width="10.28515625" style="12" customWidth="1"/>
    <col min="15891" max="15905" width="10.42578125" style="12" customWidth="1"/>
    <col min="15906" max="15906" width="2.7109375" style="12" customWidth="1"/>
    <col min="15907" max="15907" width="30.85546875" style="12" customWidth="1"/>
    <col min="15908" max="16131" width="14.85546875" style="12"/>
    <col min="16132" max="16132" width="4.5703125" style="12" customWidth="1"/>
    <col min="16133" max="16134" width="4.7109375" style="12" customWidth="1"/>
    <col min="16135" max="16135" width="66.85546875" style="12" bestFit="1" customWidth="1"/>
    <col min="16136" max="16136" width="8.5703125" style="12" customWidth="1"/>
    <col min="16137" max="16146" width="10.28515625" style="12" customWidth="1"/>
    <col min="16147" max="16161" width="10.42578125" style="12" customWidth="1"/>
    <col min="16162" max="16162" width="2.7109375" style="12" customWidth="1"/>
    <col min="16163" max="16163" width="30.85546875" style="12" customWidth="1"/>
    <col min="16164" max="16384" width="14.85546875" style="12"/>
  </cols>
  <sheetData>
    <row r="1" spans="1:35">
      <c r="A1" s="43" t="s">
        <v>127</v>
      </c>
      <c r="B1" s="11"/>
      <c r="C1" s="93"/>
      <c r="D1" s="93" t="s">
        <v>13</v>
      </c>
      <c r="E1" s="93">
        <v>1990</v>
      </c>
      <c r="F1" s="93">
        <v>1991</v>
      </c>
      <c r="G1" s="93">
        <v>1992</v>
      </c>
      <c r="H1" s="93">
        <v>1993</v>
      </c>
      <c r="I1" s="93">
        <v>1994</v>
      </c>
      <c r="J1" s="93">
        <v>1995</v>
      </c>
      <c r="K1" s="93">
        <v>1996</v>
      </c>
      <c r="L1" s="93">
        <v>1997</v>
      </c>
      <c r="M1" s="93">
        <v>1998</v>
      </c>
      <c r="N1" s="93">
        <v>1999</v>
      </c>
      <c r="O1" s="93">
        <v>2000</v>
      </c>
      <c r="P1" s="93">
        <v>2001</v>
      </c>
      <c r="Q1" s="93">
        <v>2002</v>
      </c>
      <c r="R1" s="93">
        <v>2003</v>
      </c>
      <c r="S1" s="93">
        <v>2004</v>
      </c>
      <c r="T1" s="93">
        <v>2005</v>
      </c>
      <c r="U1" s="93">
        <v>2006</v>
      </c>
      <c r="V1" s="93">
        <v>2007</v>
      </c>
      <c r="W1" s="93">
        <v>2008</v>
      </c>
      <c r="X1" s="93">
        <v>2009</v>
      </c>
      <c r="Y1" s="93">
        <v>2010</v>
      </c>
      <c r="Z1" s="93">
        <v>2011</v>
      </c>
      <c r="AA1" s="93">
        <v>2012</v>
      </c>
      <c r="AB1" s="93">
        <v>2013</v>
      </c>
      <c r="AC1" s="93">
        <v>2014</v>
      </c>
      <c r="AD1" s="93">
        <v>2015</v>
      </c>
      <c r="AE1" s="93">
        <v>2016</v>
      </c>
      <c r="AF1" s="93">
        <v>2017</v>
      </c>
      <c r="AG1" s="93">
        <v>2018</v>
      </c>
      <c r="AH1" s="93">
        <v>2019</v>
      </c>
      <c r="AI1" s="93" t="s">
        <v>14</v>
      </c>
    </row>
    <row r="2" spans="1:35">
      <c r="A2" s="93"/>
      <c r="B2" s="11"/>
      <c r="C2" s="93"/>
      <c r="D2" s="13" t="s">
        <v>15</v>
      </c>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row>
    <row r="3" spans="1:35">
      <c r="A3" s="14"/>
      <c r="B3" s="15"/>
      <c r="C3" s="15" t="s">
        <v>88</v>
      </c>
      <c r="D3" s="14"/>
      <c r="E3" s="38">
        <v>1081.0447769999998</v>
      </c>
      <c r="F3" s="38">
        <v>1015.145038</v>
      </c>
      <c r="G3" s="38">
        <v>999.20030799999995</v>
      </c>
      <c r="H3" s="38">
        <v>1017.754095</v>
      </c>
      <c r="I3" s="38">
        <v>1036.6350830000001</v>
      </c>
      <c r="J3" s="38">
        <v>1066.5486729999998</v>
      </c>
      <c r="K3" s="38">
        <v>1091.175782</v>
      </c>
      <c r="L3" s="38">
        <v>988.61524399999996</v>
      </c>
      <c r="M3" s="38">
        <v>831.96265900000003</v>
      </c>
      <c r="N3" s="38">
        <v>840.02418</v>
      </c>
      <c r="O3" s="38">
        <v>954.41317200000003</v>
      </c>
      <c r="P3" s="38">
        <v>981.68498599999998</v>
      </c>
      <c r="Q3" s="38">
        <v>991.36247400000002</v>
      </c>
      <c r="R3" s="38">
        <v>1113.993027</v>
      </c>
      <c r="S3" s="38">
        <v>1174.261508</v>
      </c>
      <c r="T3" s="38">
        <v>1059.7380029999999</v>
      </c>
      <c r="U3" s="38">
        <v>753.73937599999999</v>
      </c>
      <c r="V3" s="38">
        <v>575.99298899999997</v>
      </c>
      <c r="W3" s="38">
        <v>722.09386199999994</v>
      </c>
      <c r="X3" s="38">
        <v>600.36738300000002</v>
      </c>
      <c r="Y3" s="38">
        <v>585.75821000000008</v>
      </c>
      <c r="Z3" s="38">
        <v>599.22647099999995</v>
      </c>
      <c r="AA3" s="38">
        <v>643.69933500000002</v>
      </c>
      <c r="AB3" s="38">
        <v>653.50381700000003</v>
      </c>
      <c r="AC3" s="38">
        <v>679.33326499999998</v>
      </c>
      <c r="AD3" s="38">
        <v>667.87253800000008</v>
      </c>
      <c r="AE3" s="38">
        <v>663.49621000000002</v>
      </c>
      <c r="AF3" s="38">
        <v>649.14226899999994</v>
      </c>
      <c r="AG3" s="38">
        <v>742.48049400000002</v>
      </c>
      <c r="AH3" s="38">
        <v>750.277782</v>
      </c>
      <c r="AI3" s="15"/>
    </row>
    <row r="4" spans="1:35">
      <c r="A4" s="16">
        <v>1</v>
      </c>
      <c r="C4" s="102" t="s">
        <v>19</v>
      </c>
      <c r="D4" s="18"/>
      <c r="E4" s="39">
        <v>0</v>
      </c>
      <c r="F4" s="39">
        <v>0</v>
      </c>
      <c r="G4" s="39">
        <v>0</v>
      </c>
      <c r="H4" s="39">
        <v>0</v>
      </c>
      <c r="I4" s="39">
        <v>0</v>
      </c>
      <c r="J4" s="39">
        <v>0</v>
      </c>
      <c r="K4" s="39">
        <v>0</v>
      </c>
      <c r="L4" s="39">
        <v>0</v>
      </c>
      <c r="M4" s="39">
        <v>0</v>
      </c>
      <c r="N4" s="39">
        <v>0</v>
      </c>
      <c r="O4" s="39">
        <v>0</v>
      </c>
      <c r="P4" s="39">
        <v>0</v>
      </c>
      <c r="Q4" s="39">
        <v>0</v>
      </c>
      <c r="R4" s="39">
        <v>0</v>
      </c>
      <c r="S4" s="39">
        <v>0</v>
      </c>
      <c r="T4" s="39">
        <v>0</v>
      </c>
      <c r="U4" s="39">
        <v>0</v>
      </c>
      <c r="V4" s="39">
        <v>0</v>
      </c>
      <c r="W4" s="39">
        <v>0</v>
      </c>
      <c r="X4" s="39">
        <v>0</v>
      </c>
      <c r="Y4" s="39">
        <v>0</v>
      </c>
      <c r="Z4" s="39">
        <v>0</v>
      </c>
      <c r="AA4" s="39">
        <v>0</v>
      </c>
      <c r="AB4" s="39">
        <v>0</v>
      </c>
      <c r="AC4" s="39">
        <v>0</v>
      </c>
      <c r="AD4" s="39">
        <v>0</v>
      </c>
      <c r="AE4" s="39">
        <v>0</v>
      </c>
      <c r="AF4" s="39">
        <v>0</v>
      </c>
      <c r="AG4" s="39">
        <v>0</v>
      </c>
      <c r="AH4" s="39">
        <v>0</v>
      </c>
      <c r="AI4" s="19"/>
    </row>
    <row r="5" spans="1:35">
      <c r="A5" s="16">
        <v>2</v>
      </c>
      <c r="C5" s="102" t="s">
        <v>17</v>
      </c>
      <c r="D5" s="18"/>
      <c r="E5" s="39">
        <v>942.54085999999995</v>
      </c>
      <c r="F5" s="39">
        <v>863.83974000000001</v>
      </c>
      <c r="G5" s="39">
        <v>855.6243199999999</v>
      </c>
      <c r="H5" s="39">
        <v>856.89270999999997</v>
      </c>
      <c r="I5" s="39">
        <v>872.73155000000008</v>
      </c>
      <c r="J5" s="39">
        <v>890.90993999999989</v>
      </c>
      <c r="K5" s="39">
        <v>899.97524999999996</v>
      </c>
      <c r="L5" s="39">
        <v>793.90310999999997</v>
      </c>
      <c r="M5" s="39">
        <v>654.45460000000003</v>
      </c>
      <c r="N5" s="39">
        <v>655.67876100000001</v>
      </c>
      <c r="O5" s="39">
        <v>759.87408600000003</v>
      </c>
      <c r="P5" s="39">
        <v>789.990815</v>
      </c>
      <c r="Q5" s="39">
        <v>791.31289800000002</v>
      </c>
      <c r="R5" s="39">
        <v>904.99853500000006</v>
      </c>
      <c r="S5" s="39">
        <v>958.338167</v>
      </c>
      <c r="T5" s="39">
        <v>845.63278700000001</v>
      </c>
      <c r="U5" s="39">
        <v>529.975686</v>
      </c>
      <c r="V5" s="39">
        <v>350.71142900000001</v>
      </c>
      <c r="W5" s="39">
        <v>498.46907199999998</v>
      </c>
      <c r="X5" s="39">
        <v>378.31543399999998</v>
      </c>
      <c r="Y5" s="39">
        <v>360.82144400000004</v>
      </c>
      <c r="Z5" s="39">
        <v>364.78497499999997</v>
      </c>
      <c r="AA5" s="39">
        <v>410.82212400000003</v>
      </c>
      <c r="AB5" s="39">
        <v>415.92291399999999</v>
      </c>
      <c r="AC5" s="39">
        <v>432.910819</v>
      </c>
      <c r="AD5" s="39">
        <v>414.021885</v>
      </c>
      <c r="AE5" s="39">
        <v>408.735186</v>
      </c>
      <c r="AF5" s="39">
        <v>384.64596899999998</v>
      </c>
      <c r="AG5" s="39">
        <v>483.929059</v>
      </c>
      <c r="AH5" s="39">
        <v>484.673587</v>
      </c>
      <c r="AI5" s="19"/>
    </row>
    <row r="6" spans="1:35">
      <c r="A6" s="16">
        <v>3</v>
      </c>
      <c r="C6" s="102" t="s">
        <v>18</v>
      </c>
      <c r="D6" s="18"/>
      <c r="E6" s="39">
        <v>0</v>
      </c>
      <c r="F6" s="39">
        <v>0</v>
      </c>
      <c r="G6" s="39">
        <v>0</v>
      </c>
      <c r="H6" s="39">
        <v>0</v>
      </c>
      <c r="I6" s="39">
        <v>0</v>
      </c>
      <c r="J6" s="39">
        <v>0</v>
      </c>
      <c r="K6" s="39">
        <v>0</v>
      </c>
      <c r="L6" s="39">
        <v>0</v>
      </c>
      <c r="M6" s="39">
        <v>0</v>
      </c>
      <c r="N6" s="39">
        <v>0</v>
      </c>
      <c r="O6" s="39">
        <v>0</v>
      </c>
      <c r="P6" s="39">
        <v>0</v>
      </c>
      <c r="Q6" s="39">
        <v>0</v>
      </c>
      <c r="R6" s="39">
        <v>0</v>
      </c>
      <c r="S6" s="39">
        <v>0</v>
      </c>
      <c r="T6" s="39">
        <v>0</v>
      </c>
      <c r="U6" s="39">
        <v>0</v>
      </c>
      <c r="V6" s="39">
        <v>0</v>
      </c>
      <c r="W6" s="39">
        <v>0</v>
      </c>
      <c r="X6" s="39">
        <v>0</v>
      </c>
      <c r="Y6" s="39">
        <v>0</v>
      </c>
      <c r="Z6" s="39">
        <v>0</v>
      </c>
      <c r="AA6" s="39">
        <v>0</v>
      </c>
      <c r="AB6" s="39">
        <v>0.97595299999999996</v>
      </c>
      <c r="AC6" s="39">
        <v>2.7900189999999996</v>
      </c>
      <c r="AD6" s="39">
        <v>2.9816210000000001</v>
      </c>
      <c r="AE6" s="39">
        <v>3.4065410000000003</v>
      </c>
      <c r="AF6" s="39">
        <v>3.3157379999999996</v>
      </c>
      <c r="AG6" s="39">
        <v>3.9202699999999999</v>
      </c>
      <c r="AH6" s="39">
        <v>3.7116959999999999</v>
      </c>
      <c r="AI6" s="19"/>
    </row>
    <row r="7" spans="1:35">
      <c r="A7" s="16">
        <v>4</v>
      </c>
      <c r="C7" s="102" t="s">
        <v>192</v>
      </c>
      <c r="D7" s="18"/>
      <c r="E7" s="39">
        <v>0</v>
      </c>
      <c r="F7" s="39">
        <v>0</v>
      </c>
      <c r="G7" s="39">
        <v>0</v>
      </c>
      <c r="H7" s="39">
        <v>0</v>
      </c>
      <c r="I7" s="39">
        <v>0</v>
      </c>
      <c r="J7" s="39">
        <v>0</v>
      </c>
      <c r="K7" s="39">
        <v>0</v>
      </c>
      <c r="L7" s="39">
        <v>0</v>
      </c>
      <c r="M7" s="39">
        <v>0</v>
      </c>
      <c r="N7" s="39">
        <v>0</v>
      </c>
      <c r="O7" s="39">
        <v>0</v>
      </c>
      <c r="P7" s="39">
        <v>0</v>
      </c>
      <c r="Q7" s="39">
        <v>0</v>
      </c>
      <c r="R7" s="39">
        <v>0</v>
      </c>
      <c r="S7" s="39">
        <v>0</v>
      </c>
      <c r="T7" s="39">
        <v>0</v>
      </c>
      <c r="U7" s="39">
        <v>0</v>
      </c>
      <c r="V7" s="39">
        <v>0</v>
      </c>
      <c r="W7" s="39">
        <v>0</v>
      </c>
      <c r="X7" s="39">
        <v>0</v>
      </c>
      <c r="Y7" s="39">
        <v>0</v>
      </c>
      <c r="Z7" s="39">
        <v>0</v>
      </c>
      <c r="AA7" s="39">
        <v>0</v>
      </c>
      <c r="AB7" s="39">
        <v>0</v>
      </c>
      <c r="AC7" s="39">
        <v>0</v>
      </c>
      <c r="AD7" s="39">
        <v>0</v>
      </c>
      <c r="AE7" s="39">
        <v>0</v>
      </c>
      <c r="AF7" s="39">
        <v>0</v>
      </c>
      <c r="AG7" s="39">
        <v>0</v>
      </c>
      <c r="AH7" s="39">
        <v>0</v>
      </c>
      <c r="AI7" s="19"/>
    </row>
    <row r="8" spans="1:35">
      <c r="A8" s="16">
        <v>5</v>
      </c>
      <c r="C8" s="102" t="s">
        <v>21</v>
      </c>
      <c r="D8" s="18"/>
      <c r="E8" s="39">
        <v>138.50391699999997</v>
      </c>
      <c r="F8" s="39">
        <v>151.30529800000002</v>
      </c>
      <c r="G8" s="39">
        <v>143.57598800000002</v>
      </c>
      <c r="H8" s="39">
        <v>160.86138500000001</v>
      </c>
      <c r="I8" s="39">
        <v>163.90353299999998</v>
      </c>
      <c r="J8" s="39">
        <v>175.638733</v>
      </c>
      <c r="K8" s="39">
        <v>191.20053200000001</v>
      </c>
      <c r="L8" s="39">
        <v>194.71213399999999</v>
      </c>
      <c r="M8" s="39">
        <v>177.508059</v>
      </c>
      <c r="N8" s="39">
        <v>184.34541899999999</v>
      </c>
      <c r="O8" s="39">
        <v>194.539086</v>
      </c>
      <c r="P8" s="39">
        <v>191.69417100000001</v>
      </c>
      <c r="Q8" s="39">
        <v>200.049576</v>
      </c>
      <c r="R8" s="39">
        <v>208.99449200000001</v>
      </c>
      <c r="S8" s="39">
        <v>215.92334099999999</v>
      </c>
      <c r="T8" s="39">
        <v>214.10521599999998</v>
      </c>
      <c r="U8" s="39">
        <v>223.76369</v>
      </c>
      <c r="V8" s="39">
        <v>225.28155999999998</v>
      </c>
      <c r="W8" s="39">
        <v>223.62479000000002</v>
      </c>
      <c r="X8" s="39">
        <v>222.05194899999998</v>
      </c>
      <c r="Y8" s="39">
        <v>224.93676600000001</v>
      </c>
      <c r="Z8" s="39">
        <v>234.441496</v>
      </c>
      <c r="AA8" s="39">
        <v>232.87721100000002</v>
      </c>
      <c r="AB8" s="39">
        <v>236.60495</v>
      </c>
      <c r="AC8" s="39">
        <v>243.63242700000001</v>
      </c>
      <c r="AD8" s="39">
        <v>250.869032</v>
      </c>
      <c r="AE8" s="39">
        <v>251.35448300000002</v>
      </c>
      <c r="AF8" s="39">
        <v>261.18056200000001</v>
      </c>
      <c r="AG8" s="39">
        <v>254.63116500000001</v>
      </c>
      <c r="AH8" s="39">
        <v>261.89249899999999</v>
      </c>
      <c r="AI8" s="19"/>
    </row>
    <row r="9" spans="1:35">
      <c r="A9" s="16">
        <v>6</v>
      </c>
      <c r="C9" s="102" t="s">
        <v>20</v>
      </c>
      <c r="D9" s="18"/>
      <c r="E9" s="39">
        <v>0</v>
      </c>
      <c r="F9" s="39">
        <v>0</v>
      </c>
      <c r="G9" s="39">
        <v>0</v>
      </c>
      <c r="H9" s="39">
        <v>0</v>
      </c>
      <c r="I9" s="39">
        <v>0</v>
      </c>
      <c r="J9" s="39">
        <v>0</v>
      </c>
      <c r="K9" s="39">
        <v>0</v>
      </c>
      <c r="L9" s="39">
        <v>0</v>
      </c>
      <c r="M9" s="39">
        <v>0</v>
      </c>
      <c r="N9" s="39">
        <v>0</v>
      </c>
      <c r="O9" s="39">
        <v>0</v>
      </c>
      <c r="P9" s="39">
        <v>0</v>
      </c>
      <c r="Q9" s="39">
        <v>0</v>
      </c>
      <c r="R9" s="39">
        <v>0</v>
      </c>
      <c r="S9" s="39">
        <v>0</v>
      </c>
      <c r="T9" s="39">
        <v>0</v>
      </c>
      <c r="U9" s="39">
        <v>0</v>
      </c>
      <c r="V9" s="39">
        <v>0</v>
      </c>
      <c r="W9" s="39">
        <v>0</v>
      </c>
      <c r="X9" s="39">
        <v>0</v>
      </c>
      <c r="Y9" s="39">
        <v>0</v>
      </c>
      <c r="Z9" s="39">
        <v>0</v>
      </c>
      <c r="AA9" s="39">
        <v>0</v>
      </c>
      <c r="AB9" s="39">
        <v>0</v>
      </c>
      <c r="AC9" s="39">
        <v>0</v>
      </c>
      <c r="AD9" s="39">
        <v>0</v>
      </c>
      <c r="AE9" s="39">
        <v>0</v>
      </c>
      <c r="AF9" s="39">
        <v>0</v>
      </c>
      <c r="AG9" s="39">
        <v>0</v>
      </c>
      <c r="AH9" s="39">
        <v>0</v>
      </c>
      <c r="AI9" s="19"/>
    </row>
    <row r="10" spans="1:35">
      <c r="A10" s="16">
        <v>7</v>
      </c>
      <c r="C10" s="102" t="s">
        <v>193</v>
      </c>
      <c r="D10" s="18"/>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19"/>
    </row>
  </sheetData>
  <phoneticPr fontId="42" type="noConversion"/>
  <dataValidations disablePrompts="1" count="1">
    <dataValidation type="list" allowBlank="1" showInputMessage="1" showErrorMessage="1" sqref="D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D65483 JD65483 SZ65483 ACV65483 AMR65483 AWN65483 BGJ65483 BQF65483 CAB65483 CJX65483 CTT65483 DDP65483 DNL65483 DXH65483 EHD65483 EQZ65483 FAV65483 FKR65483 FUN65483 GEJ65483 GOF65483 GYB65483 HHX65483 HRT65483 IBP65483 ILL65483 IVH65483 JFD65483 JOZ65483 JYV65483 KIR65483 KSN65483 LCJ65483 LMF65483 LWB65483 MFX65483 MPT65483 MZP65483 NJL65483 NTH65483 ODD65483 OMZ65483 OWV65483 PGR65483 PQN65483 QAJ65483 QKF65483 QUB65483 RDX65483 RNT65483 RXP65483 SHL65483 SRH65483 TBD65483 TKZ65483 TUV65483 UER65483 UON65483 UYJ65483 VIF65483 VSB65483 WBX65483 WLT65483 WVP65483 D131019 JD131019 SZ131019 ACV131019 AMR131019 AWN131019 BGJ131019 BQF131019 CAB131019 CJX131019 CTT131019 DDP131019 DNL131019 DXH131019 EHD131019 EQZ131019 FAV131019 FKR131019 FUN131019 GEJ131019 GOF131019 GYB131019 HHX131019 HRT131019 IBP131019 ILL131019 IVH131019 JFD131019 JOZ131019 JYV131019 KIR131019 KSN131019 LCJ131019 LMF131019 LWB131019 MFX131019 MPT131019 MZP131019 NJL131019 NTH131019 ODD131019 OMZ131019 OWV131019 PGR131019 PQN131019 QAJ131019 QKF131019 QUB131019 RDX131019 RNT131019 RXP131019 SHL131019 SRH131019 TBD131019 TKZ131019 TUV131019 UER131019 UON131019 UYJ131019 VIF131019 VSB131019 WBX131019 WLT131019 WVP131019 D196555 JD196555 SZ196555 ACV196555 AMR196555 AWN196555 BGJ196555 BQF196555 CAB196555 CJX196555 CTT196555 DDP196555 DNL196555 DXH196555 EHD196555 EQZ196555 FAV196555 FKR196555 FUN196555 GEJ196555 GOF196555 GYB196555 HHX196555 HRT196555 IBP196555 ILL196555 IVH196555 JFD196555 JOZ196555 JYV196555 KIR196555 KSN196555 LCJ196555 LMF196555 LWB196555 MFX196555 MPT196555 MZP196555 NJL196555 NTH196555 ODD196555 OMZ196555 OWV196555 PGR196555 PQN196555 QAJ196555 QKF196555 QUB196555 RDX196555 RNT196555 RXP196555 SHL196555 SRH196555 TBD196555 TKZ196555 TUV196555 UER196555 UON196555 UYJ196555 VIF196555 VSB196555 WBX196555 WLT196555 WVP196555 D262091 JD262091 SZ262091 ACV262091 AMR262091 AWN262091 BGJ262091 BQF262091 CAB262091 CJX262091 CTT262091 DDP262091 DNL262091 DXH262091 EHD262091 EQZ262091 FAV262091 FKR262091 FUN262091 GEJ262091 GOF262091 GYB262091 HHX262091 HRT262091 IBP262091 ILL262091 IVH262091 JFD262091 JOZ262091 JYV262091 KIR262091 KSN262091 LCJ262091 LMF262091 LWB262091 MFX262091 MPT262091 MZP262091 NJL262091 NTH262091 ODD262091 OMZ262091 OWV262091 PGR262091 PQN262091 QAJ262091 QKF262091 QUB262091 RDX262091 RNT262091 RXP262091 SHL262091 SRH262091 TBD262091 TKZ262091 TUV262091 UER262091 UON262091 UYJ262091 VIF262091 VSB262091 WBX262091 WLT262091 WVP262091 D327627 JD327627 SZ327627 ACV327627 AMR327627 AWN327627 BGJ327627 BQF327627 CAB327627 CJX327627 CTT327627 DDP327627 DNL327627 DXH327627 EHD327627 EQZ327627 FAV327627 FKR327627 FUN327627 GEJ327627 GOF327627 GYB327627 HHX327627 HRT327627 IBP327627 ILL327627 IVH327627 JFD327627 JOZ327627 JYV327627 KIR327627 KSN327627 LCJ327627 LMF327627 LWB327627 MFX327627 MPT327627 MZP327627 NJL327627 NTH327627 ODD327627 OMZ327627 OWV327627 PGR327627 PQN327627 QAJ327627 QKF327627 QUB327627 RDX327627 RNT327627 RXP327627 SHL327627 SRH327627 TBD327627 TKZ327627 TUV327627 UER327627 UON327627 UYJ327627 VIF327627 VSB327627 WBX327627 WLT327627 WVP327627 D393163 JD393163 SZ393163 ACV393163 AMR393163 AWN393163 BGJ393163 BQF393163 CAB393163 CJX393163 CTT393163 DDP393163 DNL393163 DXH393163 EHD393163 EQZ393163 FAV393163 FKR393163 FUN393163 GEJ393163 GOF393163 GYB393163 HHX393163 HRT393163 IBP393163 ILL393163 IVH393163 JFD393163 JOZ393163 JYV393163 KIR393163 KSN393163 LCJ393163 LMF393163 LWB393163 MFX393163 MPT393163 MZP393163 NJL393163 NTH393163 ODD393163 OMZ393163 OWV393163 PGR393163 PQN393163 QAJ393163 QKF393163 QUB393163 RDX393163 RNT393163 RXP393163 SHL393163 SRH393163 TBD393163 TKZ393163 TUV393163 UER393163 UON393163 UYJ393163 VIF393163 VSB393163 WBX393163 WLT393163 WVP393163 D458699 JD458699 SZ458699 ACV458699 AMR458699 AWN458699 BGJ458699 BQF458699 CAB458699 CJX458699 CTT458699 DDP458699 DNL458699 DXH458699 EHD458699 EQZ458699 FAV458699 FKR458699 FUN458699 GEJ458699 GOF458699 GYB458699 HHX458699 HRT458699 IBP458699 ILL458699 IVH458699 JFD458699 JOZ458699 JYV458699 KIR458699 KSN458699 LCJ458699 LMF458699 LWB458699 MFX458699 MPT458699 MZP458699 NJL458699 NTH458699 ODD458699 OMZ458699 OWV458699 PGR458699 PQN458699 QAJ458699 QKF458699 QUB458699 RDX458699 RNT458699 RXP458699 SHL458699 SRH458699 TBD458699 TKZ458699 TUV458699 UER458699 UON458699 UYJ458699 VIF458699 VSB458699 WBX458699 WLT458699 WVP458699 D524235 JD524235 SZ524235 ACV524235 AMR524235 AWN524235 BGJ524235 BQF524235 CAB524235 CJX524235 CTT524235 DDP524235 DNL524235 DXH524235 EHD524235 EQZ524235 FAV524235 FKR524235 FUN524235 GEJ524235 GOF524235 GYB524235 HHX524235 HRT524235 IBP524235 ILL524235 IVH524235 JFD524235 JOZ524235 JYV524235 KIR524235 KSN524235 LCJ524235 LMF524235 LWB524235 MFX524235 MPT524235 MZP524235 NJL524235 NTH524235 ODD524235 OMZ524235 OWV524235 PGR524235 PQN524235 QAJ524235 QKF524235 QUB524235 RDX524235 RNT524235 RXP524235 SHL524235 SRH524235 TBD524235 TKZ524235 TUV524235 UER524235 UON524235 UYJ524235 VIF524235 VSB524235 WBX524235 WLT524235 WVP524235 D589771 JD589771 SZ589771 ACV589771 AMR589771 AWN589771 BGJ589771 BQF589771 CAB589771 CJX589771 CTT589771 DDP589771 DNL589771 DXH589771 EHD589771 EQZ589771 FAV589771 FKR589771 FUN589771 GEJ589771 GOF589771 GYB589771 HHX589771 HRT589771 IBP589771 ILL589771 IVH589771 JFD589771 JOZ589771 JYV589771 KIR589771 KSN589771 LCJ589771 LMF589771 LWB589771 MFX589771 MPT589771 MZP589771 NJL589771 NTH589771 ODD589771 OMZ589771 OWV589771 PGR589771 PQN589771 QAJ589771 QKF589771 QUB589771 RDX589771 RNT589771 RXP589771 SHL589771 SRH589771 TBD589771 TKZ589771 TUV589771 UER589771 UON589771 UYJ589771 VIF589771 VSB589771 WBX589771 WLT589771 WVP589771 D655307 JD655307 SZ655307 ACV655307 AMR655307 AWN655307 BGJ655307 BQF655307 CAB655307 CJX655307 CTT655307 DDP655307 DNL655307 DXH655307 EHD655307 EQZ655307 FAV655307 FKR655307 FUN655307 GEJ655307 GOF655307 GYB655307 HHX655307 HRT655307 IBP655307 ILL655307 IVH655307 JFD655307 JOZ655307 JYV655307 KIR655307 KSN655307 LCJ655307 LMF655307 LWB655307 MFX655307 MPT655307 MZP655307 NJL655307 NTH655307 ODD655307 OMZ655307 OWV655307 PGR655307 PQN655307 QAJ655307 QKF655307 QUB655307 RDX655307 RNT655307 RXP655307 SHL655307 SRH655307 TBD655307 TKZ655307 TUV655307 UER655307 UON655307 UYJ655307 VIF655307 VSB655307 WBX655307 WLT655307 WVP655307 D720843 JD720843 SZ720843 ACV720843 AMR720843 AWN720843 BGJ720843 BQF720843 CAB720843 CJX720843 CTT720843 DDP720843 DNL720843 DXH720843 EHD720843 EQZ720843 FAV720843 FKR720843 FUN720843 GEJ720843 GOF720843 GYB720843 HHX720843 HRT720843 IBP720843 ILL720843 IVH720843 JFD720843 JOZ720843 JYV720843 KIR720843 KSN720843 LCJ720843 LMF720843 LWB720843 MFX720843 MPT720843 MZP720843 NJL720843 NTH720843 ODD720843 OMZ720843 OWV720843 PGR720843 PQN720843 QAJ720843 QKF720843 QUB720843 RDX720843 RNT720843 RXP720843 SHL720843 SRH720843 TBD720843 TKZ720843 TUV720843 UER720843 UON720843 UYJ720843 VIF720843 VSB720843 WBX720843 WLT720843 WVP720843 D786379 JD786379 SZ786379 ACV786379 AMR786379 AWN786379 BGJ786379 BQF786379 CAB786379 CJX786379 CTT786379 DDP786379 DNL786379 DXH786379 EHD786379 EQZ786379 FAV786379 FKR786379 FUN786379 GEJ786379 GOF786379 GYB786379 HHX786379 HRT786379 IBP786379 ILL786379 IVH786379 JFD786379 JOZ786379 JYV786379 KIR786379 KSN786379 LCJ786379 LMF786379 LWB786379 MFX786379 MPT786379 MZP786379 NJL786379 NTH786379 ODD786379 OMZ786379 OWV786379 PGR786379 PQN786379 QAJ786379 QKF786379 QUB786379 RDX786379 RNT786379 RXP786379 SHL786379 SRH786379 TBD786379 TKZ786379 TUV786379 UER786379 UON786379 UYJ786379 VIF786379 VSB786379 WBX786379 WLT786379 WVP786379 D851915 JD851915 SZ851915 ACV851915 AMR851915 AWN851915 BGJ851915 BQF851915 CAB851915 CJX851915 CTT851915 DDP851915 DNL851915 DXH851915 EHD851915 EQZ851915 FAV851915 FKR851915 FUN851915 GEJ851915 GOF851915 GYB851915 HHX851915 HRT851915 IBP851915 ILL851915 IVH851915 JFD851915 JOZ851915 JYV851915 KIR851915 KSN851915 LCJ851915 LMF851915 LWB851915 MFX851915 MPT851915 MZP851915 NJL851915 NTH851915 ODD851915 OMZ851915 OWV851915 PGR851915 PQN851915 QAJ851915 QKF851915 QUB851915 RDX851915 RNT851915 RXP851915 SHL851915 SRH851915 TBD851915 TKZ851915 TUV851915 UER851915 UON851915 UYJ851915 VIF851915 VSB851915 WBX851915 WLT851915 WVP851915 D917451 JD917451 SZ917451 ACV917451 AMR917451 AWN917451 BGJ917451 BQF917451 CAB917451 CJX917451 CTT917451 DDP917451 DNL917451 DXH917451 EHD917451 EQZ917451 FAV917451 FKR917451 FUN917451 GEJ917451 GOF917451 GYB917451 HHX917451 HRT917451 IBP917451 ILL917451 IVH917451 JFD917451 JOZ917451 JYV917451 KIR917451 KSN917451 LCJ917451 LMF917451 LWB917451 MFX917451 MPT917451 MZP917451 NJL917451 NTH917451 ODD917451 OMZ917451 OWV917451 PGR917451 PQN917451 QAJ917451 QKF917451 QUB917451 RDX917451 RNT917451 RXP917451 SHL917451 SRH917451 TBD917451 TKZ917451 TUV917451 UER917451 UON917451 UYJ917451 VIF917451 VSB917451 WBX917451 WLT917451 WVP917451 D982987 JD982987 SZ982987 ACV982987 AMR982987 AWN982987 BGJ982987 BQF982987 CAB982987 CJX982987 CTT982987 DDP982987 DNL982987 DXH982987 EHD982987 EQZ982987 FAV982987 FKR982987 FUN982987 GEJ982987 GOF982987 GYB982987 HHX982987 HRT982987 IBP982987 ILL982987 IVH982987 JFD982987 JOZ982987 JYV982987 KIR982987 KSN982987 LCJ982987 LMF982987 LWB982987 MFX982987 MPT982987 MZP982987 NJL982987 NTH982987 ODD982987 OMZ982987 OWV982987 PGR982987 PQN982987 QAJ982987 QKF982987 QUB982987 RDX982987 RNT982987 RXP982987 SHL982987 SRH982987 TBD982987 TKZ982987 TUV982987 UER982987 UON982987 UYJ982987 VIF982987 VSB982987 WBX982987 WLT982987 WVP982987">
      <formula1>"PJ, ktoe"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C202"/>
  <sheetViews>
    <sheetView topLeftCell="A46" zoomScale="115" zoomScaleNormal="115" workbookViewId="0">
      <selection activeCell="I197" sqref="I197"/>
    </sheetView>
  </sheetViews>
  <sheetFormatPr defaultRowHeight="15.75"/>
  <cols>
    <col min="1" max="1" width="20.42578125" style="103" bestFit="1" customWidth="1"/>
    <col min="2" max="2" width="74.28515625" style="103" customWidth="1"/>
    <col min="3" max="3" width="24.7109375" style="103" bestFit="1" customWidth="1"/>
    <col min="4" max="16384" width="9.140625" style="103"/>
  </cols>
  <sheetData>
    <row r="1" spans="1:3" ht="16.5" thickBot="1"/>
    <row r="2" spans="1:3" ht="15" customHeight="1">
      <c r="A2" s="343" t="s">
        <v>227</v>
      </c>
      <c r="B2" s="343" t="s">
        <v>228</v>
      </c>
      <c r="C2" s="104" t="s">
        <v>229</v>
      </c>
    </row>
    <row r="3" spans="1:3" ht="16.5" thickBot="1">
      <c r="A3" s="344"/>
      <c r="B3" s="344"/>
      <c r="C3" s="105" t="s">
        <v>230</v>
      </c>
    </row>
    <row r="4" spans="1:3" ht="28.5">
      <c r="A4" s="345" t="s">
        <v>40</v>
      </c>
      <c r="B4" s="348" t="s">
        <v>231</v>
      </c>
      <c r="C4" s="106" t="s">
        <v>232</v>
      </c>
    </row>
    <row r="5" spans="1:3">
      <c r="A5" s="346"/>
      <c r="B5" s="349"/>
      <c r="C5" s="106"/>
    </row>
    <row r="6" spans="1:3">
      <c r="A6" s="346"/>
      <c r="B6" s="349"/>
      <c r="C6" s="106"/>
    </row>
    <row r="7" spans="1:3" ht="16.5" thickBot="1">
      <c r="A7" s="347"/>
      <c r="B7" s="350"/>
      <c r="C7" s="106"/>
    </row>
    <row r="8" spans="1:3" ht="51.75" thickBot="1">
      <c r="A8" s="130" t="s">
        <v>225</v>
      </c>
      <c r="B8" s="107" t="s">
        <v>233</v>
      </c>
      <c r="C8" s="106"/>
    </row>
    <row r="9" spans="1:3" ht="51.75" thickBot="1">
      <c r="A9" s="130" t="s">
        <v>226</v>
      </c>
      <c r="B9" s="107" t="s">
        <v>234</v>
      </c>
      <c r="C9" s="106"/>
    </row>
    <row r="10" spans="1:3" ht="25.5">
      <c r="A10" s="345" t="s">
        <v>45</v>
      </c>
      <c r="B10" s="108" t="s">
        <v>235</v>
      </c>
      <c r="C10" s="106"/>
    </row>
    <row r="11" spans="1:3" ht="42.75">
      <c r="A11" s="346"/>
      <c r="B11" s="108" t="s">
        <v>236</v>
      </c>
      <c r="C11" s="106" t="s">
        <v>237</v>
      </c>
    </row>
    <row r="12" spans="1:3">
      <c r="A12" s="346"/>
      <c r="B12" s="108" t="s">
        <v>238</v>
      </c>
      <c r="C12" s="109"/>
    </row>
    <row r="13" spans="1:3" ht="16.5" thickBot="1">
      <c r="A13" s="347"/>
      <c r="B13" s="107" t="s">
        <v>239</v>
      </c>
      <c r="C13" s="109"/>
    </row>
    <row r="14" spans="1:3" ht="77.25" thickBot="1">
      <c r="A14" s="130" t="s">
        <v>47</v>
      </c>
      <c r="B14" s="107" t="s">
        <v>240</v>
      </c>
      <c r="C14" s="110"/>
    </row>
    <row r="15" spans="1:3" ht="77.25" thickBot="1">
      <c r="A15" s="200" t="s">
        <v>465</v>
      </c>
      <c r="B15" s="108" t="s">
        <v>466</v>
      </c>
      <c r="C15" s="109"/>
    </row>
    <row r="16" spans="1:3" ht="64.5" thickBot="1">
      <c r="A16" s="200" t="s">
        <v>467</v>
      </c>
      <c r="B16" s="108" t="s">
        <v>468</v>
      </c>
      <c r="C16" s="109"/>
    </row>
    <row r="17" spans="1:3">
      <c r="A17" s="354" t="s">
        <v>241</v>
      </c>
      <c r="B17" s="108" t="s">
        <v>242</v>
      </c>
      <c r="C17" s="351" t="s">
        <v>243</v>
      </c>
    </row>
    <row r="18" spans="1:3">
      <c r="A18" s="356"/>
      <c r="B18" s="108" t="s">
        <v>244</v>
      </c>
      <c r="C18" s="352"/>
    </row>
    <row r="19" spans="1:3">
      <c r="A19" s="356"/>
      <c r="B19" s="108" t="s">
        <v>245</v>
      </c>
      <c r="C19" s="352"/>
    </row>
    <row r="20" spans="1:3" ht="90" thickBot="1">
      <c r="A20" s="355"/>
      <c r="B20" s="107" t="s">
        <v>246</v>
      </c>
      <c r="C20" s="352"/>
    </row>
    <row r="21" spans="1:3">
      <c r="A21" s="354" t="s">
        <v>51</v>
      </c>
      <c r="B21" s="348" t="s">
        <v>247</v>
      </c>
      <c r="C21" s="352"/>
    </row>
    <row r="22" spans="1:3" ht="16.5" thickBot="1">
      <c r="A22" s="355"/>
      <c r="B22" s="350"/>
      <c r="C22" s="352"/>
    </row>
    <row r="23" spans="1:3">
      <c r="A23" s="354" t="s">
        <v>53</v>
      </c>
      <c r="B23" s="348" t="s">
        <v>248</v>
      </c>
      <c r="C23" s="352"/>
    </row>
    <row r="24" spans="1:3" ht="16.5" thickBot="1">
      <c r="A24" s="355"/>
      <c r="B24" s="350"/>
      <c r="C24" s="352"/>
    </row>
    <row r="25" spans="1:3">
      <c r="A25" s="354" t="s">
        <v>55</v>
      </c>
      <c r="B25" s="108" t="s">
        <v>249</v>
      </c>
      <c r="C25" s="352"/>
    </row>
    <row r="26" spans="1:3" ht="16.5" thickBot="1">
      <c r="A26" s="355"/>
      <c r="B26" s="107" t="s">
        <v>250</v>
      </c>
      <c r="C26" s="353"/>
    </row>
    <row r="27" spans="1:3">
      <c r="A27" s="354" t="s">
        <v>58</v>
      </c>
      <c r="B27" s="108" t="s">
        <v>251</v>
      </c>
      <c r="C27" s="351" t="s">
        <v>243</v>
      </c>
    </row>
    <row r="28" spans="1:3">
      <c r="A28" s="356"/>
      <c r="B28" s="108" t="s">
        <v>252</v>
      </c>
      <c r="C28" s="352"/>
    </row>
    <row r="29" spans="1:3">
      <c r="A29" s="356"/>
      <c r="B29" s="108" t="s">
        <v>253</v>
      </c>
      <c r="C29" s="352"/>
    </row>
    <row r="30" spans="1:3">
      <c r="A30" s="356"/>
      <c r="B30" s="111" t="s">
        <v>254</v>
      </c>
      <c r="C30" s="352"/>
    </row>
    <row r="31" spans="1:3">
      <c r="A31" s="356"/>
      <c r="B31" s="108" t="s">
        <v>255</v>
      </c>
      <c r="C31" s="352"/>
    </row>
    <row r="32" spans="1:3" ht="42" customHeight="1">
      <c r="A32" s="356"/>
      <c r="B32" s="108" t="s">
        <v>256</v>
      </c>
      <c r="C32" s="352"/>
    </row>
    <row r="33" spans="1:3" ht="30.75" customHeight="1" thickBot="1">
      <c r="A33" s="355"/>
      <c r="B33" s="107" t="s">
        <v>257</v>
      </c>
      <c r="C33" s="353"/>
    </row>
    <row r="34" spans="1:3" ht="96.75" customHeight="1" thickBot="1">
      <c r="A34" s="200" t="s">
        <v>258</v>
      </c>
      <c r="B34" s="107" t="s">
        <v>259</v>
      </c>
      <c r="C34" s="351" t="s">
        <v>260</v>
      </c>
    </row>
    <row r="35" spans="1:3" ht="69.75" customHeight="1" thickBot="1">
      <c r="A35" s="130" t="s">
        <v>64</v>
      </c>
      <c r="B35" s="107" t="s">
        <v>261</v>
      </c>
      <c r="C35" s="353"/>
    </row>
    <row r="36" spans="1:3" ht="39" thickBot="1">
      <c r="A36" s="128" t="s">
        <v>66</v>
      </c>
      <c r="B36" s="131" t="s">
        <v>262</v>
      </c>
      <c r="C36" s="362" t="s">
        <v>263</v>
      </c>
    </row>
    <row r="37" spans="1:3" ht="122.25" customHeight="1" thickBot="1">
      <c r="A37" s="128" t="s">
        <v>69</v>
      </c>
      <c r="B37" s="201" t="s">
        <v>264</v>
      </c>
      <c r="C37" s="363"/>
    </row>
    <row r="38" spans="1:3" ht="26.25" thickBot="1">
      <c r="A38" s="202" t="s">
        <v>265</v>
      </c>
      <c r="B38" s="203" t="s">
        <v>469</v>
      </c>
      <c r="C38" s="363"/>
    </row>
    <row r="39" spans="1:3" ht="117" customHeight="1" thickBot="1">
      <c r="A39" s="200" t="s">
        <v>102</v>
      </c>
      <c r="B39" s="107" t="s">
        <v>267</v>
      </c>
      <c r="C39" s="364"/>
    </row>
    <row r="40" spans="1:3">
      <c r="A40" s="354" t="s">
        <v>75</v>
      </c>
      <c r="B40" s="111" t="s">
        <v>268</v>
      </c>
      <c r="C40" s="365" t="s">
        <v>101</v>
      </c>
    </row>
    <row r="41" spans="1:3" ht="39" thickBot="1">
      <c r="A41" s="355"/>
      <c r="B41" s="107" t="s">
        <v>269</v>
      </c>
      <c r="C41" s="366"/>
    </row>
    <row r="42" spans="1:3" ht="27.75" customHeight="1" thickBot="1">
      <c r="A42" s="200" t="s">
        <v>77</v>
      </c>
      <c r="B42" s="107" t="s">
        <v>270</v>
      </c>
      <c r="C42" s="367"/>
    </row>
    <row r="43" spans="1:3" ht="90" thickBot="1">
      <c r="A43" s="200" t="s">
        <v>104</v>
      </c>
      <c r="B43" s="107" t="s">
        <v>271</v>
      </c>
      <c r="C43" s="112" t="s">
        <v>263</v>
      </c>
    </row>
    <row r="44" spans="1:3" ht="28.5" customHeight="1" thickBot="1">
      <c r="A44" s="204" t="s">
        <v>90</v>
      </c>
      <c r="B44" s="107" t="s">
        <v>272</v>
      </c>
      <c r="C44" s="205" t="s">
        <v>263</v>
      </c>
    </row>
    <row r="45" spans="1:3" ht="25.5" customHeight="1" thickBot="1">
      <c r="A45" s="200" t="s">
        <v>91</v>
      </c>
      <c r="B45" s="107" t="s">
        <v>273</v>
      </c>
      <c r="C45" s="206"/>
    </row>
    <row r="46" spans="1:3" ht="60" customHeight="1" thickBot="1">
      <c r="A46" s="200" t="s">
        <v>92</v>
      </c>
      <c r="B46" s="107" t="s">
        <v>274</v>
      </c>
      <c r="C46" s="206"/>
    </row>
    <row r="47" spans="1:3" ht="89.25">
      <c r="A47" s="128" t="s">
        <v>93</v>
      </c>
      <c r="B47" s="131" t="s">
        <v>275</v>
      </c>
      <c r="C47" s="206"/>
    </row>
    <row r="48" spans="1:3" ht="64.5" thickBot="1">
      <c r="A48" s="135" t="s">
        <v>94</v>
      </c>
      <c r="B48" s="107" t="s">
        <v>276</v>
      </c>
      <c r="C48" s="207"/>
    </row>
    <row r="49" spans="1:3" ht="16.5" thickBot="1">
      <c r="A49" s="368"/>
      <c r="B49" s="369"/>
      <c r="C49" s="370"/>
    </row>
    <row r="50" spans="1:3" ht="26.25" thickBot="1">
      <c r="A50" s="135" t="s">
        <v>89</v>
      </c>
      <c r="B50" s="107" t="s">
        <v>266</v>
      </c>
      <c r="C50" s="112" t="s">
        <v>263</v>
      </c>
    </row>
    <row r="51" spans="1:3" ht="151.5" customHeight="1" thickBot="1">
      <c r="A51" s="135" t="s">
        <v>97</v>
      </c>
      <c r="B51" s="107" t="s">
        <v>277</v>
      </c>
      <c r="C51" s="351" t="s">
        <v>278</v>
      </c>
    </row>
    <row r="52" spans="1:3" ht="43.5" customHeight="1" thickBot="1">
      <c r="A52" s="135" t="s">
        <v>98</v>
      </c>
      <c r="B52" s="107" t="s">
        <v>279</v>
      </c>
      <c r="C52" s="352"/>
    </row>
    <row r="53" spans="1:3" ht="39" customHeight="1" thickBot="1">
      <c r="A53" s="135" t="s">
        <v>99</v>
      </c>
      <c r="B53" s="107" t="s">
        <v>280</v>
      </c>
      <c r="C53" s="352"/>
    </row>
    <row r="54" spans="1:3" ht="42.75" customHeight="1" thickBot="1">
      <c r="A54" s="135" t="s">
        <v>100</v>
      </c>
      <c r="B54" s="107" t="s">
        <v>281</v>
      </c>
      <c r="C54" s="353"/>
    </row>
    <row r="55" spans="1:3" ht="16.5" thickBot="1">
      <c r="A55" s="371" t="s">
        <v>470</v>
      </c>
      <c r="B55" s="372"/>
      <c r="C55" s="373"/>
    </row>
    <row r="56" spans="1:3" s="210" customFormat="1" ht="57.75" thickBot="1">
      <c r="A56" s="208" t="s">
        <v>432</v>
      </c>
      <c r="B56" s="209" t="s">
        <v>471</v>
      </c>
      <c r="C56" s="374" t="s">
        <v>472</v>
      </c>
    </row>
    <row r="57" spans="1:3" ht="74.25" customHeight="1" thickBot="1">
      <c r="A57" s="211" t="s">
        <v>433</v>
      </c>
      <c r="B57" s="212" t="s">
        <v>473</v>
      </c>
      <c r="C57" s="375"/>
    </row>
    <row r="58" spans="1:3" ht="63.75" customHeight="1" thickBot="1">
      <c r="A58" s="211" t="s">
        <v>434</v>
      </c>
      <c r="B58" s="212" t="s">
        <v>474</v>
      </c>
      <c r="C58" s="375"/>
    </row>
    <row r="59" spans="1:3" ht="57.75" thickBot="1">
      <c r="A59" s="211" t="s">
        <v>435</v>
      </c>
      <c r="B59" s="212" t="s">
        <v>475</v>
      </c>
      <c r="C59" s="375"/>
    </row>
    <row r="60" spans="1:3" ht="57.75" thickBot="1">
      <c r="A60" s="211" t="s">
        <v>436</v>
      </c>
      <c r="B60" s="212" t="s">
        <v>476</v>
      </c>
      <c r="C60" s="375"/>
    </row>
    <row r="61" spans="1:3" ht="100.5" thickBot="1">
      <c r="A61" s="211" t="s">
        <v>437</v>
      </c>
      <c r="B61" s="212" t="s">
        <v>477</v>
      </c>
      <c r="C61" s="375"/>
    </row>
    <row r="62" spans="1:3" ht="73.5" customHeight="1" thickBot="1">
      <c r="A62" s="213" t="s">
        <v>438</v>
      </c>
      <c r="B62" s="212" t="s">
        <v>478</v>
      </c>
      <c r="C62" s="375"/>
    </row>
    <row r="63" spans="1:3" ht="57.75" customHeight="1" thickBot="1">
      <c r="A63" s="211" t="s">
        <v>439</v>
      </c>
      <c r="B63" s="212" t="s">
        <v>479</v>
      </c>
      <c r="C63" s="375"/>
    </row>
    <row r="64" spans="1:3" ht="86.25" thickBot="1">
      <c r="A64" s="211" t="s">
        <v>440</v>
      </c>
      <c r="B64" s="212" t="s">
        <v>480</v>
      </c>
      <c r="C64" s="375"/>
    </row>
    <row r="65" spans="1:3" ht="72" thickBot="1">
      <c r="A65" s="211" t="s">
        <v>441</v>
      </c>
      <c r="B65" s="212" t="s">
        <v>481</v>
      </c>
      <c r="C65" s="375"/>
    </row>
    <row r="66" spans="1:3" ht="57.75" thickBot="1">
      <c r="A66" s="211" t="s">
        <v>442</v>
      </c>
      <c r="B66" s="212" t="s">
        <v>482</v>
      </c>
      <c r="C66" s="375"/>
    </row>
    <row r="67" spans="1:3" ht="43.5" thickBot="1">
      <c r="A67" s="211" t="s">
        <v>443</v>
      </c>
      <c r="B67" s="212" t="s">
        <v>483</v>
      </c>
      <c r="C67" s="375"/>
    </row>
    <row r="68" spans="1:3" ht="43.5" thickBot="1">
      <c r="A68" s="211" t="s">
        <v>444</v>
      </c>
      <c r="B68" s="212" t="s">
        <v>484</v>
      </c>
      <c r="C68" s="375"/>
    </row>
    <row r="69" spans="1:3" ht="16.5" thickBot="1">
      <c r="A69" s="214"/>
      <c r="B69" s="215"/>
      <c r="C69" s="216"/>
    </row>
    <row r="70" spans="1:3" ht="51.75" thickBot="1">
      <c r="A70" s="130" t="s">
        <v>128</v>
      </c>
      <c r="B70" s="107" t="s">
        <v>282</v>
      </c>
      <c r="C70" s="376" t="s">
        <v>283</v>
      </c>
    </row>
    <row r="71" spans="1:3" ht="39" thickBot="1">
      <c r="A71" s="130" t="s">
        <v>284</v>
      </c>
      <c r="B71" s="107" t="s">
        <v>285</v>
      </c>
      <c r="C71" s="377"/>
    </row>
    <row r="72" spans="1:3">
      <c r="A72" s="357" t="s">
        <v>130</v>
      </c>
      <c r="B72" s="108" t="s">
        <v>286</v>
      </c>
      <c r="C72" s="360" t="s">
        <v>287</v>
      </c>
    </row>
    <row r="73" spans="1:3">
      <c r="A73" s="358"/>
      <c r="B73" s="113" t="s">
        <v>288</v>
      </c>
      <c r="C73" s="361"/>
    </row>
    <row r="74" spans="1:3">
      <c r="A74" s="358"/>
      <c r="B74" s="113" t="s">
        <v>289</v>
      </c>
      <c r="C74" s="361"/>
    </row>
    <row r="75" spans="1:3">
      <c r="A75" s="358"/>
      <c r="B75" s="113" t="s">
        <v>290</v>
      </c>
      <c r="C75" s="361"/>
    </row>
    <row r="76" spans="1:3">
      <c r="A76" s="358"/>
      <c r="B76" s="113" t="s">
        <v>291</v>
      </c>
      <c r="C76" s="361"/>
    </row>
    <row r="77" spans="1:3">
      <c r="A77" s="358"/>
      <c r="B77" s="113" t="s">
        <v>292</v>
      </c>
      <c r="C77" s="361"/>
    </row>
    <row r="78" spans="1:3">
      <c r="A78" s="358"/>
      <c r="B78" s="113" t="s">
        <v>293</v>
      </c>
      <c r="C78" s="361"/>
    </row>
    <row r="79" spans="1:3">
      <c r="A79" s="358"/>
      <c r="B79" s="113" t="s">
        <v>294</v>
      </c>
      <c r="C79" s="361"/>
    </row>
    <row r="80" spans="1:3">
      <c r="A80" s="358"/>
      <c r="B80" s="113" t="s">
        <v>295</v>
      </c>
      <c r="C80" s="361"/>
    </row>
    <row r="81" spans="1:3">
      <c r="A81" s="358"/>
      <c r="B81" s="113" t="s">
        <v>296</v>
      </c>
      <c r="C81" s="361"/>
    </row>
    <row r="82" spans="1:3">
      <c r="A82" s="358"/>
      <c r="B82" s="113" t="s">
        <v>297</v>
      </c>
      <c r="C82" s="361"/>
    </row>
    <row r="83" spans="1:3">
      <c r="A83" s="358"/>
      <c r="B83" s="113" t="s">
        <v>298</v>
      </c>
      <c r="C83" s="361"/>
    </row>
    <row r="84" spans="1:3">
      <c r="A84" s="358"/>
      <c r="B84" s="113" t="s">
        <v>299</v>
      </c>
      <c r="C84" s="361"/>
    </row>
    <row r="85" spans="1:3" ht="16.5" thickBot="1">
      <c r="A85" s="359"/>
      <c r="B85" s="107" t="s">
        <v>300</v>
      </c>
      <c r="C85" s="361"/>
    </row>
    <row r="86" spans="1:3" ht="51" customHeight="1">
      <c r="A86" s="357" t="s">
        <v>131</v>
      </c>
      <c r="B86" s="113" t="s">
        <v>301</v>
      </c>
      <c r="C86" s="378" t="s">
        <v>302</v>
      </c>
    </row>
    <row r="87" spans="1:3">
      <c r="A87" s="358"/>
      <c r="B87" s="113" t="s">
        <v>303</v>
      </c>
      <c r="C87" s="378"/>
    </row>
    <row r="88" spans="1:3">
      <c r="A88" s="358"/>
      <c r="B88" s="113" t="s">
        <v>304</v>
      </c>
      <c r="C88" s="378"/>
    </row>
    <row r="89" spans="1:3">
      <c r="A89" s="358"/>
      <c r="B89" s="113" t="s">
        <v>305</v>
      </c>
      <c r="C89" s="378"/>
    </row>
    <row r="90" spans="1:3">
      <c r="A90" s="358"/>
      <c r="B90" s="113" t="s">
        <v>306</v>
      </c>
      <c r="C90" s="378"/>
    </row>
    <row r="91" spans="1:3">
      <c r="A91" s="358"/>
      <c r="B91" s="113" t="s">
        <v>307</v>
      </c>
      <c r="C91" s="378"/>
    </row>
    <row r="92" spans="1:3">
      <c r="A92" s="358"/>
      <c r="B92" s="113" t="s">
        <v>308</v>
      </c>
      <c r="C92" s="378"/>
    </row>
    <row r="93" spans="1:3">
      <c r="A93" s="358"/>
      <c r="B93" s="113" t="s">
        <v>309</v>
      </c>
      <c r="C93" s="378"/>
    </row>
    <row r="94" spans="1:3" ht="25.5">
      <c r="A94" s="358"/>
      <c r="B94" s="113" t="s">
        <v>310</v>
      </c>
      <c r="C94" s="378"/>
    </row>
    <row r="95" spans="1:3" ht="16.5" thickBot="1">
      <c r="A95" s="359"/>
      <c r="B95" s="107" t="s">
        <v>311</v>
      </c>
      <c r="C95" s="378"/>
    </row>
    <row r="96" spans="1:3" ht="25.5">
      <c r="A96" s="345" t="s">
        <v>132</v>
      </c>
      <c r="B96" s="113" t="s">
        <v>312</v>
      </c>
      <c r="C96" s="378"/>
    </row>
    <row r="97" spans="1:3">
      <c r="A97" s="346"/>
      <c r="B97" s="113" t="s">
        <v>313</v>
      </c>
      <c r="C97" s="378"/>
    </row>
    <row r="98" spans="1:3" ht="22.5" customHeight="1" thickBot="1">
      <c r="A98" s="347"/>
      <c r="B98" s="114" t="s">
        <v>314</v>
      </c>
      <c r="C98" s="378"/>
    </row>
    <row r="99" spans="1:3" ht="38.25">
      <c r="A99" s="134" t="s">
        <v>315</v>
      </c>
      <c r="B99" s="113" t="s">
        <v>316</v>
      </c>
      <c r="C99" s="378"/>
    </row>
    <row r="100" spans="1:3" ht="38.25">
      <c r="A100" s="134" t="s">
        <v>317</v>
      </c>
      <c r="B100" s="113" t="s">
        <v>318</v>
      </c>
      <c r="C100" s="378"/>
    </row>
    <row r="101" spans="1:3">
      <c r="A101" s="129"/>
      <c r="B101" s="113" t="s">
        <v>319</v>
      </c>
      <c r="C101" s="378"/>
    </row>
    <row r="102" spans="1:3">
      <c r="A102" s="115"/>
      <c r="B102" s="113" t="s">
        <v>320</v>
      </c>
      <c r="C102" s="378"/>
    </row>
    <row r="103" spans="1:3" ht="16.5" thickBot="1">
      <c r="A103" s="116"/>
      <c r="B103" s="114" t="s">
        <v>321</v>
      </c>
      <c r="C103" s="378"/>
    </row>
    <row r="104" spans="1:3" ht="89.25" customHeight="1">
      <c r="A104" s="357" t="s">
        <v>322</v>
      </c>
      <c r="B104" s="113" t="s">
        <v>323</v>
      </c>
      <c r="C104" s="378"/>
    </row>
    <row r="105" spans="1:3">
      <c r="A105" s="358"/>
      <c r="B105" s="113" t="s">
        <v>324</v>
      </c>
      <c r="C105" s="378"/>
    </row>
    <row r="106" spans="1:3" ht="25.5">
      <c r="A106" s="358"/>
      <c r="B106" s="113" t="s">
        <v>325</v>
      </c>
      <c r="C106" s="378"/>
    </row>
    <row r="107" spans="1:3" ht="25.5">
      <c r="A107" s="358"/>
      <c r="B107" s="113" t="s">
        <v>326</v>
      </c>
      <c r="C107" s="378"/>
    </row>
    <row r="108" spans="1:3">
      <c r="A108" s="358"/>
      <c r="B108" s="113" t="s">
        <v>327</v>
      </c>
      <c r="C108" s="378"/>
    </row>
    <row r="109" spans="1:3">
      <c r="A109" s="358"/>
      <c r="B109" s="113" t="s">
        <v>328</v>
      </c>
      <c r="C109" s="378"/>
    </row>
    <row r="110" spans="1:3">
      <c r="A110" s="358"/>
      <c r="B110" s="113" t="s">
        <v>329</v>
      </c>
      <c r="C110" s="378"/>
    </row>
    <row r="111" spans="1:3" ht="16.5" thickBot="1">
      <c r="A111" s="359"/>
      <c r="B111" s="114" t="s">
        <v>330</v>
      </c>
      <c r="C111" s="378"/>
    </row>
    <row r="112" spans="1:3" ht="89.25" customHeight="1">
      <c r="A112" s="357" t="s">
        <v>331</v>
      </c>
      <c r="B112" s="113" t="s">
        <v>332</v>
      </c>
      <c r="C112" s="378"/>
    </row>
    <row r="113" spans="1:3">
      <c r="A113" s="358"/>
      <c r="B113" s="113" t="s">
        <v>333</v>
      </c>
      <c r="C113" s="378"/>
    </row>
    <row r="114" spans="1:3">
      <c r="A114" s="358"/>
      <c r="B114" s="113" t="s">
        <v>334</v>
      </c>
      <c r="C114" s="378"/>
    </row>
    <row r="115" spans="1:3">
      <c r="A115" s="358"/>
      <c r="B115" s="113" t="s">
        <v>335</v>
      </c>
      <c r="C115" s="378"/>
    </row>
    <row r="116" spans="1:3">
      <c r="A116" s="358"/>
      <c r="B116" s="113" t="s">
        <v>336</v>
      </c>
      <c r="C116" s="378"/>
    </row>
    <row r="117" spans="1:3" ht="16.5" thickBot="1">
      <c r="A117" s="359"/>
      <c r="B117" s="114" t="s">
        <v>337</v>
      </c>
      <c r="C117" s="378"/>
    </row>
    <row r="118" spans="1:3">
      <c r="A118" s="357" t="s">
        <v>135</v>
      </c>
      <c r="B118" s="113" t="s">
        <v>338</v>
      </c>
      <c r="C118" s="378"/>
    </row>
    <row r="119" spans="1:3">
      <c r="A119" s="358"/>
      <c r="B119" s="113" t="s">
        <v>339</v>
      </c>
      <c r="C119" s="378"/>
    </row>
    <row r="120" spans="1:3">
      <c r="A120" s="358"/>
      <c r="B120" s="113" t="s">
        <v>340</v>
      </c>
      <c r="C120" s="378"/>
    </row>
    <row r="121" spans="1:3" ht="16.5" thickBot="1">
      <c r="A121" s="359"/>
      <c r="B121" s="114" t="s">
        <v>341</v>
      </c>
      <c r="C121" s="378"/>
    </row>
    <row r="122" spans="1:3">
      <c r="A122" s="357" t="s">
        <v>342</v>
      </c>
      <c r="B122" s="113" t="s">
        <v>343</v>
      </c>
      <c r="C122" s="378"/>
    </row>
    <row r="123" spans="1:3">
      <c r="A123" s="358"/>
      <c r="B123" s="113" t="s">
        <v>344</v>
      </c>
      <c r="C123" s="378"/>
    </row>
    <row r="124" spans="1:3">
      <c r="A124" s="358"/>
      <c r="B124" s="113" t="s">
        <v>345</v>
      </c>
      <c r="C124" s="378"/>
    </row>
    <row r="125" spans="1:3">
      <c r="A125" s="358"/>
      <c r="B125" s="113" t="s">
        <v>346</v>
      </c>
      <c r="C125" s="378"/>
    </row>
    <row r="126" spans="1:3">
      <c r="A126" s="358"/>
      <c r="B126" s="113" t="s">
        <v>347</v>
      </c>
      <c r="C126" s="378"/>
    </row>
    <row r="127" spans="1:3">
      <c r="A127" s="358"/>
      <c r="B127" s="113" t="s">
        <v>348</v>
      </c>
      <c r="C127" s="378"/>
    </row>
    <row r="128" spans="1:3">
      <c r="A128" s="358"/>
      <c r="B128" s="113" t="s">
        <v>349</v>
      </c>
      <c r="C128" s="378"/>
    </row>
    <row r="129" spans="1:3">
      <c r="A129" s="358"/>
      <c r="B129" s="113" t="s">
        <v>350</v>
      </c>
      <c r="C129" s="378"/>
    </row>
    <row r="130" spans="1:3">
      <c r="A130" s="358"/>
      <c r="B130" s="113" t="s">
        <v>351</v>
      </c>
      <c r="C130" s="378"/>
    </row>
    <row r="131" spans="1:3" ht="25.5">
      <c r="A131" s="358"/>
      <c r="B131" s="113" t="s">
        <v>352</v>
      </c>
      <c r="C131" s="378"/>
    </row>
    <row r="132" spans="1:3">
      <c r="A132" s="358"/>
      <c r="B132" s="113" t="s">
        <v>353</v>
      </c>
      <c r="C132" s="378"/>
    </row>
    <row r="133" spans="1:3">
      <c r="A133" s="358"/>
      <c r="B133" s="113" t="s">
        <v>354</v>
      </c>
      <c r="C133" s="378"/>
    </row>
    <row r="134" spans="1:3">
      <c r="A134" s="358"/>
      <c r="B134" s="113" t="s">
        <v>355</v>
      </c>
      <c r="C134" s="378"/>
    </row>
    <row r="135" spans="1:3">
      <c r="A135" s="358"/>
      <c r="B135" s="113" t="s">
        <v>356</v>
      </c>
      <c r="C135" s="378"/>
    </row>
    <row r="136" spans="1:3" ht="25.5">
      <c r="A136" s="358"/>
      <c r="B136" s="113" t="s">
        <v>357</v>
      </c>
      <c r="C136" s="378"/>
    </row>
    <row r="137" spans="1:3">
      <c r="A137" s="358"/>
      <c r="B137" s="113" t="s">
        <v>358</v>
      </c>
      <c r="C137" s="378"/>
    </row>
    <row r="138" spans="1:3">
      <c r="A138" s="358"/>
      <c r="B138" s="113" t="s">
        <v>359</v>
      </c>
      <c r="C138" s="378"/>
    </row>
    <row r="139" spans="1:3">
      <c r="A139" s="358"/>
      <c r="B139" s="113" t="s">
        <v>360</v>
      </c>
      <c r="C139" s="378"/>
    </row>
    <row r="140" spans="1:3">
      <c r="A140" s="358"/>
      <c r="B140" s="113" t="s">
        <v>361</v>
      </c>
      <c r="C140" s="378"/>
    </row>
    <row r="141" spans="1:3">
      <c r="A141" s="358"/>
      <c r="B141" s="113" t="s">
        <v>362</v>
      </c>
      <c r="C141" s="378"/>
    </row>
    <row r="142" spans="1:3">
      <c r="A142" s="358"/>
      <c r="B142" s="113" t="s">
        <v>363</v>
      </c>
      <c r="C142" s="378"/>
    </row>
    <row r="143" spans="1:3">
      <c r="A143" s="358"/>
      <c r="B143" s="113" t="s">
        <v>364</v>
      </c>
      <c r="C143" s="378"/>
    </row>
    <row r="144" spans="1:3" ht="16.5" thickBot="1">
      <c r="A144" s="359"/>
      <c r="B144" s="114" t="s">
        <v>365</v>
      </c>
      <c r="C144" s="377"/>
    </row>
    <row r="145" spans="1:3" ht="102" customHeight="1">
      <c r="A145" s="357" t="s">
        <v>366</v>
      </c>
      <c r="B145" s="113" t="s">
        <v>367</v>
      </c>
      <c r="C145" s="132" t="s">
        <v>302</v>
      </c>
    </row>
    <row r="146" spans="1:3">
      <c r="A146" s="358"/>
      <c r="B146" s="113" t="s">
        <v>368</v>
      </c>
      <c r="C146" s="136"/>
    </row>
    <row r="147" spans="1:3" ht="25.5">
      <c r="A147" s="358"/>
      <c r="B147" s="113" t="s">
        <v>369</v>
      </c>
      <c r="C147" s="136"/>
    </row>
    <row r="148" spans="1:3">
      <c r="A148" s="358"/>
      <c r="B148" s="113" t="s">
        <v>370</v>
      </c>
      <c r="C148" s="136"/>
    </row>
    <row r="149" spans="1:3">
      <c r="A149" s="358"/>
      <c r="B149" s="113" t="s">
        <v>371</v>
      </c>
      <c r="C149" s="136"/>
    </row>
    <row r="150" spans="1:3">
      <c r="A150" s="358"/>
      <c r="B150" s="113" t="s">
        <v>372</v>
      </c>
      <c r="C150" s="136"/>
    </row>
    <row r="151" spans="1:3">
      <c r="A151" s="358"/>
      <c r="B151" s="113" t="s">
        <v>373</v>
      </c>
      <c r="C151" s="136"/>
    </row>
    <row r="152" spans="1:3">
      <c r="A152" s="358"/>
      <c r="B152" s="113" t="s">
        <v>374</v>
      </c>
      <c r="C152" s="136"/>
    </row>
    <row r="153" spans="1:3">
      <c r="A153" s="358"/>
      <c r="B153" s="113" t="s">
        <v>375</v>
      </c>
      <c r="C153" s="136"/>
    </row>
    <row r="154" spans="1:3" ht="16.5" thickBot="1">
      <c r="A154" s="359"/>
      <c r="B154" s="114" t="s">
        <v>376</v>
      </c>
      <c r="C154" s="136"/>
    </row>
    <row r="155" spans="1:3" ht="51.75" thickBot="1">
      <c r="A155" s="135" t="s">
        <v>403</v>
      </c>
      <c r="B155" s="114" t="s">
        <v>404</v>
      </c>
      <c r="C155" s="138"/>
    </row>
    <row r="156" spans="1:3" ht="77.25" thickBot="1">
      <c r="A156" s="217" t="s">
        <v>454</v>
      </c>
      <c r="B156" s="218" t="s">
        <v>485</v>
      </c>
      <c r="C156" s="138"/>
    </row>
    <row r="157" spans="1:3" ht="25.5">
      <c r="A157" s="134" t="s">
        <v>486</v>
      </c>
      <c r="B157" s="219" t="s">
        <v>377</v>
      </c>
      <c r="C157" s="379" t="s">
        <v>302</v>
      </c>
    </row>
    <row r="158" spans="1:3">
      <c r="A158" s="134"/>
      <c r="B158" s="113" t="s">
        <v>378</v>
      </c>
      <c r="C158" s="380"/>
    </row>
    <row r="159" spans="1:3">
      <c r="A159" s="134"/>
      <c r="B159" s="113" t="s">
        <v>379</v>
      </c>
      <c r="C159" s="380"/>
    </row>
    <row r="160" spans="1:3">
      <c r="A160" s="134"/>
      <c r="B160" s="113" t="s">
        <v>380</v>
      </c>
      <c r="C160" s="380"/>
    </row>
    <row r="161" spans="1:3">
      <c r="A161" s="134"/>
      <c r="B161" s="113" t="s">
        <v>381</v>
      </c>
      <c r="C161" s="380"/>
    </row>
    <row r="162" spans="1:3">
      <c r="A162" s="134"/>
      <c r="B162" s="113" t="s">
        <v>382</v>
      </c>
      <c r="C162" s="380"/>
    </row>
    <row r="163" spans="1:3">
      <c r="A163" s="134"/>
      <c r="B163" s="113" t="s">
        <v>383</v>
      </c>
      <c r="C163" s="380"/>
    </row>
    <row r="164" spans="1:3">
      <c r="A164" s="134"/>
      <c r="B164" s="113" t="s">
        <v>384</v>
      </c>
      <c r="C164" s="380"/>
    </row>
    <row r="165" spans="1:3">
      <c r="A165" s="134"/>
      <c r="B165" s="113" t="s">
        <v>385</v>
      </c>
      <c r="C165" s="380"/>
    </row>
    <row r="166" spans="1:3">
      <c r="A166" s="134"/>
      <c r="B166" s="113" t="s">
        <v>386</v>
      </c>
      <c r="C166" s="380"/>
    </row>
    <row r="167" spans="1:3">
      <c r="A167" s="134"/>
      <c r="B167" s="113" t="s">
        <v>387</v>
      </c>
      <c r="C167" s="380"/>
    </row>
    <row r="168" spans="1:3">
      <c r="A168" s="134"/>
      <c r="B168" s="113" t="s">
        <v>388</v>
      </c>
      <c r="C168" s="380"/>
    </row>
    <row r="169" spans="1:3">
      <c r="A169" s="134"/>
      <c r="B169" s="113" t="s">
        <v>389</v>
      </c>
      <c r="C169" s="380"/>
    </row>
    <row r="170" spans="1:3">
      <c r="A170" s="134"/>
      <c r="B170" s="113" t="s">
        <v>390</v>
      </c>
      <c r="C170" s="380"/>
    </row>
    <row r="171" spans="1:3" ht="16.5" thickBot="1">
      <c r="A171" s="135"/>
      <c r="B171" s="114" t="s">
        <v>391</v>
      </c>
      <c r="C171" s="381"/>
    </row>
    <row r="172" spans="1:3" ht="51" customHeight="1">
      <c r="A172" s="133" t="s">
        <v>125</v>
      </c>
      <c r="B172" s="113" t="s">
        <v>392</v>
      </c>
      <c r="C172" s="137" t="s">
        <v>302</v>
      </c>
    </row>
    <row r="173" spans="1:3">
      <c r="A173" s="134"/>
      <c r="B173" s="113" t="s">
        <v>393</v>
      </c>
      <c r="C173" s="138"/>
    </row>
    <row r="174" spans="1:3">
      <c r="A174" s="134"/>
      <c r="B174" s="113" t="s">
        <v>394</v>
      </c>
      <c r="C174" s="138"/>
    </row>
    <row r="175" spans="1:3">
      <c r="A175" s="134"/>
      <c r="B175" s="113" t="s">
        <v>395</v>
      </c>
      <c r="C175" s="138"/>
    </row>
    <row r="176" spans="1:3">
      <c r="A176" s="134"/>
      <c r="B176" s="113" t="s">
        <v>396</v>
      </c>
      <c r="C176" s="138"/>
    </row>
    <row r="177" spans="1:3">
      <c r="A177" s="134"/>
      <c r="B177" s="113" t="s">
        <v>397</v>
      </c>
      <c r="C177" s="138"/>
    </row>
    <row r="178" spans="1:3">
      <c r="A178" s="134"/>
      <c r="B178" s="113" t="s">
        <v>398</v>
      </c>
      <c r="C178" s="138"/>
    </row>
    <row r="179" spans="1:3">
      <c r="A179" s="134"/>
      <c r="B179" s="113" t="s">
        <v>399</v>
      </c>
      <c r="C179" s="138"/>
    </row>
    <row r="180" spans="1:3">
      <c r="A180" s="134"/>
      <c r="B180" s="113" t="s">
        <v>400</v>
      </c>
      <c r="C180" s="138"/>
    </row>
    <row r="181" spans="1:3">
      <c r="A181" s="134"/>
      <c r="B181" s="113" t="s">
        <v>401</v>
      </c>
      <c r="C181" s="138"/>
    </row>
    <row r="182" spans="1:3" ht="16.5" thickBot="1">
      <c r="A182" s="135"/>
      <c r="B182" s="114" t="s">
        <v>402</v>
      </c>
      <c r="C182" s="138"/>
    </row>
    <row r="183" spans="1:3" ht="16.5" thickBot="1">
      <c r="A183" s="117"/>
      <c r="B183" s="118"/>
      <c r="C183" s="118"/>
    </row>
    <row r="184" spans="1:3">
      <c r="A184" s="357" t="s">
        <v>405</v>
      </c>
      <c r="B184" s="113" t="s">
        <v>406</v>
      </c>
      <c r="C184" s="360" t="s">
        <v>407</v>
      </c>
    </row>
    <row r="185" spans="1:3" ht="26.25" thickBot="1">
      <c r="A185" s="359"/>
      <c r="B185" s="119" t="s">
        <v>408</v>
      </c>
      <c r="C185" s="382"/>
    </row>
    <row r="186" spans="1:3" ht="39.75" customHeight="1">
      <c r="A186" s="220" t="s">
        <v>487</v>
      </c>
      <c r="B186" s="122" t="s">
        <v>488</v>
      </c>
      <c r="C186" s="221"/>
    </row>
    <row r="187" spans="1:3" ht="24" customHeight="1" thickBot="1">
      <c r="A187" s="220" t="s">
        <v>489</v>
      </c>
      <c r="B187" s="222" t="s">
        <v>490</v>
      </c>
      <c r="C187" s="221"/>
    </row>
    <row r="188" spans="1:3" ht="63.75">
      <c r="A188" s="357" t="s">
        <v>141</v>
      </c>
      <c r="B188" s="113" t="s">
        <v>409</v>
      </c>
      <c r="C188" s="120" t="s">
        <v>410</v>
      </c>
    </row>
    <row r="189" spans="1:3" ht="25.5">
      <c r="A189" s="358"/>
      <c r="B189" s="121" t="s">
        <v>411</v>
      </c>
      <c r="C189" s="120" t="s">
        <v>412</v>
      </c>
    </row>
    <row r="190" spans="1:3">
      <c r="A190" s="358"/>
      <c r="B190" s="121" t="s">
        <v>413</v>
      </c>
      <c r="C190" s="109"/>
    </row>
    <row r="191" spans="1:3" ht="63.75">
      <c r="A191" s="358"/>
      <c r="B191" s="121" t="s">
        <v>414</v>
      </c>
      <c r="C191" s="109"/>
    </row>
    <row r="192" spans="1:3" ht="38.25">
      <c r="A192" s="358"/>
      <c r="B192" s="121" t="s">
        <v>415</v>
      </c>
      <c r="C192" s="109"/>
    </row>
    <row r="193" spans="1:3" ht="51">
      <c r="A193" s="358"/>
      <c r="B193" s="122" t="s">
        <v>416</v>
      </c>
      <c r="C193" s="109"/>
    </row>
    <row r="194" spans="1:3" ht="38.25">
      <c r="A194" s="358"/>
      <c r="B194" s="121" t="s">
        <v>417</v>
      </c>
      <c r="C194" s="109"/>
    </row>
    <row r="195" spans="1:3" ht="51.75" thickBot="1">
      <c r="A195" s="359"/>
      <c r="B195" s="123" t="s">
        <v>418</v>
      </c>
      <c r="C195" s="109"/>
    </row>
    <row r="196" spans="1:3" ht="26.25" thickBot="1">
      <c r="A196" s="135" t="s">
        <v>161</v>
      </c>
      <c r="B196" s="114" t="s">
        <v>419</v>
      </c>
      <c r="C196" s="109"/>
    </row>
    <row r="197" spans="1:3" ht="51.75" thickBot="1">
      <c r="A197" s="135" t="s">
        <v>420</v>
      </c>
      <c r="B197" s="123" t="s">
        <v>562</v>
      </c>
      <c r="C197" s="110"/>
    </row>
    <row r="198" spans="1:3" ht="28.5">
      <c r="A198" s="357" t="s">
        <v>176</v>
      </c>
      <c r="B198" s="113" t="s">
        <v>421</v>
      </c>
      <c r="C198" s="120" t="s">
        <v>410</v>
      </c>
    </row>
    <row r="199" spans="1:3" ht="51.75" thickBot="1">
      <c r="A199" s="358"/>
      <c r="B199" s="122" t="s">
        <v>422</v>
      </c>
      <c r="C199" s="120" t="s">
        <v>423</v>
      </c>
    </row>
    <row r="200" spans="1:3" ht="25.5">
      <c r="A200" s="357" t="s">
        <v>424</v>
      </c>
      <c r="B200" s="223" t="s">
        <v>425</v>
      </c>
      <c r="C200" s="224"/>
    </row>
    <row r="201" spans="1:3" ht="16.5" thickBot="1">
      <c r="A201" s="359"/>
      <c r="B201" s="119" t="s">
        <v>426</v>
      </c>
      <c r="C201" s="110"/>
    </row>
    <row r="202" spans="1:3" ht="32.25" thickBot="1">
      <c r="A202" s="225" t="s">
        <v>491</v>
      </c>
      <c r="B202" s="226"/>
      <c r="C202" s="227"/>
    </row>
  </sheetData>
  <mergeCells count="39">
    <mergeCell ref="A200:A201"/>
    <mergeCell ref="A145:A154"/>
    <mergeCell ref="C157:C171"/>
    <mergeCell ref="A184:A185"/>
    <mergeCell ref="C184:C185"/>
    <mergeCell ref="A188:A195"/>
    <mergeCell ref="A198:A199"/>
    <mergeCell ref="A86:A95"/>
    <mergeCell ref="C86:C144"/>
    <mergeCell ref="A96:A98"/>
    <mergeCell ref="A104:A111"/>
    <mergeCell ref="A112:A117"/>
    <mergeCell ref="A118:A121"/>
    <mergeCell ref="A122:A144"/>
    <mergeCell ref="A72:A85"/>
    <mergeCell ref="C72:C85"/>
    <mergeCell ref="A27:A33"/>
    <mergeCell ref="C27:C33"/>
    <mergeCell ref="C34:C35"/>
    <mergeCell ref="C36:C39"/>
    <mergeCell ref="A40:A41"/>
    <mergeCell ref="C40:C42"/>
    <mergeCell ref="A49:C49"/>
    <mergeCell ref="C51:C54"/>
    <mergeCell ref="A55:C55"/>
    <mergeCell ref="C56:C68"/>
    <mergeCell ref="C70:C71"/>
    <mergeCell ref="C17:C26"/>
    <mergeCell ref="A21:A22"/>
    <mergeCell ref="B21:B22"/>
    <mergeCell ref="A23:A24"/>
    <mergeCell ref="B23:B24"/>
    <mergeCell ref="A25:A26"/>
    <mergeCell ref="A17:A20"/>
    <mergeCell ref="A2:A3"/>
    <mergeCell ref="B2:B3"/>
    <mergeCell ref="A4:A7"/>
    <mergeCell ref="B4:B7"/>
    <mergeCell ref="A10:A13"/>
  </mergeCells>
  <phoneticPr fontId="4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已命名的範圍</vt:lpstr>
      </vt:variant>
      <vt:variant>
        <vt:i4>2</vt:i4>
      </vt:variant>
    </vt:vector>
  </HeadingPairs>
  <TitlesOfParts>
    <vt:vector size="10" baseType="lpstr">
      <vt:lpstr>Cover</vt:lpstr>
      <vt:lpstr>Activity Data</vt:lpstr>
      <vt:lpstr>Industry</vt:lpstr>
      <vt:lpstr>Transport</vt:lpstr>
      <vt:lpstr>Commercial</vt:lpstr>
      <vt:lpstr>Residential</vt:lpstr>
      <vt:lpstr>AFF</vt:lpstr>
      <vt:lpstr>Def of terms</vt:lpstr>
      <vt:lpstr>Commercial!Print_Area</vt:lpstr>
      <vt:lpstr>Residential!Print_Area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 Barcelona</dc:creator>
  <cp:lastModifiedBy>user</cp:lastModifiedBy>
  <cp:lastPrinted>2020-04-15T05:56:40Z</cp:lastPrinted>
  <dcterms:created xsi:type="dcterms:W3CDTF">2017-01-11T07:10:59Z</dcterms:created>
  <dcterms:modified xsi:type="dcterms:W3CDTF">2020-12-25T09:16:35Z</dcterms:modified>
</cp:coreProperties>
</file>